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Asus\Documents\Binham 2020-21 and archives\Accounts\Accounts 20-21\"/>
    </mc:Choice>
  </mc:AlternateContent>
  <bookViews>
    <workbookView xWindow="14625" yWindow="465" windowWidth="30120" windowHeight="25755" firstSheet="32" activeTab="39"/>
  </bookViews>
  <sheets>
    <sheet name="Summary" sheetId="10" r:id="rId1"/>
    <sheet name="98-99" sheetId="9" r:id="rId2"/>
    <sheet name="99-00" sheetId="8" r:id="rId3"/>
    <sheet name="00-01" sheetId="7" r:id="rId4"/>
    <sheet name="01-02" sheetId="6" r:id="rId5"/>
    <sheet name="02-03" sheetId="5" r:id="rId6"/>
    <sheet name="03-04" sheetId="2" r:id="rId7"/>
    <sheet name="04-05" sheetId="1" r:id="rId8"/>
    <sheet name="0405acs" sheetId="4" r:id="rId9"/>
    <sheet name="05-06" sheetId="3" r:id="rId10"/>
    <sheet name="0506accs" sheetId="12" r:id="rId11"/>
    <sheet name="06-07" sheetId="11" r:id="rId12"/>
    <sheet name="0607accs" sheetId="13" r:id="rId13"/>
    <sheet name="0708" sheetId="14" r:id="rId14"/>
    <sheet name="0708accs" sheetId="16" r:id="rId15"/>
    <sheet name="0809" sheetId="15" r:id="rId16"/>
    <sheet name="0809accs" sheetId="18" r:id="rId17"/>
    <sheet name="0910" sheetId="17" r:id="rId18"/>
    <sheet name="0910accs" sheetId="19" r:id="rId19"/>
    <sheet name="1011" sheetId="20" r:id="rId20"/>
    <sheet name="1011accts" sheetId="21" r:id="rId21"/>
    <sheet name="1112" sheetId="22" r:id="rId22"/>
    <sheet name="1112accts" sheetId="23" r:id="rId23"/>
    <sheet name="1213" sheetId="24" r:id="rId24"/>
    <sheet name="1213accts" sheetId="25" r:id="rId25"/>
    <sheet name="1314" sheetId="26" r:id="rId26"/>
    <sheet name="1314accts" sheetId="27" r:id="rId27"/>
    <sheet name="1415" sheetId="28" r:id="rId28"/>
    <sheet name="1415accts" sheetId="29" r:id="rId29"/>
    <sheet name="1516" sheetId="30" r:id="rId30"/>
    <sheet name="1516accts" sheetId="31" r:id="rId31"/>
    <sheet name="1617" sheetId="32" r:id="rId32"/>
    <sheet name="1617Accts" sheetId="33" r:id="rId33"/>
    <sheet name="1718" sheetId="34" r:id="rId34"/>
    <sheet name="1718Accts" sheetId="35" r:id="rId35"/>
    <sheet name="1819" sheetId="36" r:id="rId36"/>
    <sheet name="1819Accts" sheetId="37" r:id="rId37"/>
    <sheet name="1920" sheetId="38" r:id="rId38"/>
    <sheet name="1920Accts" sheetId="39" r:id="rId39"/>
    <sheet name="2021" sheetId="40" r:id="rId40"/>
    <sheet name="Sheet1" sheetId="41" r:id="rId41"/>
  </sheets>
  <definedNames>
    <definedName name="_xlnm.Print_Area" localSheetId="9">'05-06'!$A$1:$U$57</definedName>
    <definedName name="_xlnm.Print_Area" localSheetId="11">'06-07'!$H$66:$Q$85</definedName>
    <definedName name="_xlnm.Print_Area" localSheetId="15">'0809'!$A$1:$U$57</definedName>
    <definedName name="_xlnm.Print_Area" localSheetId="17">'0910'!$A$1:$AA$62</definedName>
    <definedName name="_xlnm.Print_Area" localSheetId="18">'0910accs'!$A$1:$L$32</definedName>
    <definedName name="_xlnm.Print_Area" localSheetId="19">'1011'!$A$1:$U$60</definedName>
    <definedName name="_xlnm.Print_Area" localSheetId="21">'1112'!$M$73:$Q$94</definedName>
    <definedName name="_xlnm.Print_Area" localSheetId="23">'1213'!$M$77:$Q$98</definedName>
    <definedName name="_xlnm.Print_Area" localSheetId="25">'1314'!$M$77:$Q$99</definedName>
    <definedName name="_xlnm.Print_Area" localSheetId="27">'1415'!$M$77:$P$99</definedName>
    <definedName name="_xlnm.Print_Area" localSheetId="28">'1415accts'!$A$1:$K$28</definedName>
    <definedName name="_xlnm.Print_Area" localSheetId="29">'1516'!$A$1:$U$75</definedName>
    <definedName name="_xlnm.Print_Area" localSheetId="31">'1617'!$A$1:$U$74</definedName>
    <definedName name="_xlnm.Print_Area" localSheetId="33">'1718'!$A$1:$U$64</definedName>
    <definedName name="_xlnm.Print_Area" localSheetId="35">'1819'!$A$1:$U$72</definedName>
    <definedName name="_xlnm.Print_Area" localSheetId="37">'1920'!$A$1:$U$62</definedName>
    <definedName name="_xlnm.Print_Area" localSheetId="38">'1920Accts'!$A$1:$L$25</definedName>
    <definedName name="_xlnm.Print_Area" localSheetId="39">'2021'!$A$1:$U$54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40" l="1"/>
  <c r="G6" i="40" s="1"/>
  <c r="G7" i="40" s="1"/>
  <c r="G8" i="40" s="1"/>
  <c r="G9" i="40" s="1"/>
  <c r="G15" i="40"/>
  <c r="G16" i="40" s="1"/>
  <c r="G17" i="40" s="1"/>
  <c r="G18" i="40" s="1"/>
  <c r="G19" i="40" s="1"/>
  <c r="G20" i="40" s="1"/>
  <c r="G21" i="40" s="1"/>
  <c r="G22" i="40" s="1"/>
  <c r="G23" i="40" s="1"/>
  <c r="G24" i="40" s="1"/>
  <c r="G25" i="40" s="1"/>
  <c r="G26" i="40" s="1"/>
  <c r="G27" i="40" s="1"/>
  <c r="G28" i="40" s="1"/>
  <c r="G29" i="40" s="1"/>
  <c r="G30" i="40" s="1"/>
  <c r="G31" i="40" s="1"/>
  <c r="G32" i="40" s="1"/>
  <c r="G33" i="40" s="1"/>
  <c r="G34" i="40" s="1"/>
  <c r="G35" i="40" s="1"/>
  <c r="G36" i="40" l="1"/>
  <c r="G37" i="40" s="1"/>
  <c r="G38" i="40" s="1"/>
  <c r="G39" i="40" s="1"/>
  <c r="G40" i="40" s="1"/>
  <c r="G41" i="40" s="1"/>
  <c r="G42" i="40" s="1"/>
  <c r="G43" i="40" s="1"/>
  <c r="G44" i="40" s="1"/>
  <c r="G45" i="40" s="1"/>
  <c r="G46" i="40" s="1"/>
  <c r="G47" i="40" s="1"/>
  <c r="G48" i="40" s="1"/>
  <c r="G49" i="40" s="1"/>
  <c r="G50" i="40" s="1"/>
  <c r="G51" i="40" s="1"/>
  <c r="G52" i="40" s="1"/>
  <c r="G53" i="40" s="1"/>
  <c r="G54" i="40" s="1"/>
  <c r="G55" i="40" s="1"/>
  <c r="G56" i="40" s="1"/>
  <c r="G57" i="40" s="1"/>
  <c r="G58" i="40" s="1"/>
  <c r="G59" i="40" s="1"/>
  <c r="G60" i="40" s="1"/>
  <c r="G61" i="40" s="1"/>
  <c r="G62" i="40" s="1"/>
  <c r="G63" i="40" s="1"/>
  <c r="G64" i="40" s="1"/>
  <c r="G65" i="40" s="1"/>
  <c r="G66" i="40" s="1"/>
  <c r="G67" i="40" s="1"/>
  <c r="G68" i="40" s="1"/>
  <c r="G69" i="40" s="1"/>
  <c r="G70" i="40" s="1"/>
  <c r="G71" i="40" s="1"/>
  <c r="G72" i="40" s="1"/>
  <c r="G73" i="40" s="1"/>
  <c r="G74" i="40" s="1"/>
  <c r="G75" i="40" s="1"/>
  <c r="G76" i="40" s="1"/>
  <c r="I12" i="40"/>
  <c r="U13" i="40"/>
  <c r="T13" i="40"/>
  <c r="S13" i="40"/>
  <c r="R13" i="40"/>
  <c r="Q13" i="40"/>
  <c r="P13" i="40"/>
  <c r="O13" i="40"/>
  <c r="N13" i="40"/>
  <c r="M13" i="40"/>
  <c r="L13" i="40"/>
  <c r="K13" i="40"/>
  <c r="J13" i="40"/>
  <c r="I13" i="40"/>
  <c r="F13" i="40"/>
  <c r="K20" i="39" l="1"/>
  <c r="K22" i="39" s="1"/>
  <c r="I20" i="39"/>
  <c r="I22" i="39" s="1"/>
  <c r="E11" i="39"/>
  <c r="E13" i="39" s="1"/>
  <c r="E15" i="39" s="1"/>
  <c r="C11" i="39"/>
  <c r="C13" i="39" s="1"/>
  <c r="C15" i="39" s="1"/>
  <c r="G53" i="38" l="1"/>
  <c r="G54" i="38" s="1"/>
  <c r="G55" i="38" s="1"/>
  <c r="G56" i="38" s="1"/>
  <c r="G57" i="38" s="1"/>
  <c r="P92" i="38" l="1"/>
  <c r="P95" i="38" s="1"/>
  <c r="P97" i="38" s="1"/>
  <c r="P99" i="38" s="1"/>
  <c r="G15" i="38"/>
  <c r="G16" i="38" s="1"/>
  <c r="G17" i="38" s="1"/>
  <c r="G18" i="38" s="1"/>
  <c r="G19" i="38" s="1"/>
  <c r="G20" i="38" s="1"/>
  <c r="G21" i="38" s="1"/>
  <c r="U13" i="38"/>
  <c r="T13" i="38"/>
  <c r="S13" i="38"/>
  <c r="R13" i="38"/>
  <c r="Q13" i="38"/>
  <c r="P13" i="38"/>
  <c r="O13" i="38"/>
  <c r="N13" i="38"/>
  <c r="M13" i="38"/>
  <c r="L13" i="38"/>
  <c r="K13" i="38"/>
  <c r="J13" i="38"/>
  <c r="I13" i="38"/>
  <c r="F13" i="38"/>
  <c r="I12" i="38"/>
  <c r="G5" i="38"/>
  <c r="G6" i="38" s="1"/>
  <c r="G7" i="38" s="1"/>
  <c r="G8" i="38" s="1"/>
  <c r="G9" i="38" s="1"/>
  <c r="K20" i="37"/>
  <c r="K22" i="37" s="1"/>
  <c r="I20" i="37"/>
  <c r="I22" i="37" s="1"/>
  <c r="E11" i="37"/>
  <c r="E13" i="37" s="1"/>
  <c r="E15" i="37" s="1"/>
  <c r="C11" i="37"/>
  <c r="C13" i="37" s="1"/>
  <c r="C15" i="37" s="1"/>
  <c r="G22" i="38" l="1"/>
  <c r="G23" i="38" s="1"/>
  <c r="G24" i="38" s="1"/>
  <c r="G25" i="38" s="1"/>
  <c r="G26" i="38" s="1"/>
  <c r="G27" i="38" s="1"/>
  <c r="G28" i="38" s="1"/>
  <c r="G29" i="38" s="1"/>
  <c r="G30" i="38" s="1"/>
  <c r="G31" i="38" s="1"/>
  <c r="G32" i="38" s="1"/>
  <c r="G33" i="38" s="1"/>
  <c r="G34" i="38" s="1"/>
  <c r="G35" i="38" s="1"/>
  <c r="G36" i="38" s="1"/>
  <c r="G37" i="38" s="1"/>
  <c r="G38" i="38" s="1"/>
  <c r="G39" i="38" s="1"/>
  <c r="G40" i="38" s="1"/>
  <c r="G41" i="38" s="1"/>
  <c r="G42" i="38" s="1"/>
  <c r="G43" i="38" s="1"/>
  <c r="G44" i="38" s="1"/>
  <c r="G45" i="38" s="1"/>
  <c r="G46" i="38" s="1"/>
  <c r="G47" i="38" s="1"/>
  <c r="G48" i="38" s="1"/>
  <c r="G49" i="38" s="1"/>
  <c r="G50" i="38" s="1"/>
  <c r="G51" i="38" s="1"/>
  <c r="G52" i="38" s="1"/>
  <c r="G58" i="38" s="1"/>
  <c r="G59" i="38" s="1"/>
  <c r="G60" i="38" s="1"/>
  <c r="G61" i="38" s="1"/>
  <c r="G62" i="38" s="1"/>
  <c r="G63" i="38" s="1"/>
  <c r="G64" i="38" s="1"/>
  <c r="G65" i="38" s="1"/>
  <c r="G66" i="38" s="1"/>
  <c r="G67" i="38" s="1"/>
  <c r="G68" i="38" s="1"/>
  <c r="G69" i="38" s="1"/>
  <c r="G70" i="38" s="1"/>
  <c r="G71" i="38" s="1"/>
  <c r="G72" i="38" s="1"/>
  <c r="G73" i="38" s="1"/>
  <c r="G74" i="38" s="1"/>
  <c r="G75" i="38" s="1"/>
  <c r="G76" i="38" s="1"/>
  <c r="P91" i="36"/>
  <c r="P94" i="36" s="1"/>
  <c r="P96" i="36" s="1"/>
  <c r="P98" i="36" s="1"/>
  <c r="G15" i="36"/>
  <c r="G16" i="36" s="1"/>
  <c r="G17" i="36" s="1"/>
  <c r="G18" i="36" s="1"/>
  <c r="G19" i="36" s="1"/>
  <c r="G20" i="36" s="1"/>
  <c r="G21" i="36" s="1"/>
  <c r="G22" i="36" s="1"/>
  <c r="G23" i="36" s="1"/>
  <c r="G24" i="36" s="1"/>
  <c r="G25" i="36" s="1"/>
  <c r="G26" i="36" s="1"/>
  <c r="G27" i="36" s="1"/>
  <c r="G28" i="36" s="1"/>
  <c r="G29" i="36" s="1"/>
  <c r="G30" i="36" s="1"/>
  <c r="G31" i="36" s="1"/>
  <c r="G32" i="36" s="1"/>
  <c r="G33" i="36" s="1"/>
  <c r="G34" i="36" s="1"/>
  <c r="G35" i="36" s="1"/>
  <c r="G36" i="36" s="1"/>
  <c r="G37" i="36" s="1"/>
  <c r="G38" i="36" s="1"/>
  <c r="G39" i="36" s="1"/>
  <c r="G40" i="36" s="1"/>
  <c r="G41" i="36" s="1"/>
  <c r="G42" i="36" s="1"/>
  <c r="G43" i="36" s="1"/>
  <c r="G44" i="36" s="1"/>
  <c r="G45" i="36" s="1"/>
  <c r="G46" i="36" s="1"/>
  <c r="G47" i="36" s="1"/>
  <c r="G48" i="36" s="1"/>
  <c r="G49" i="36" s="1"/>
  <c r="G50" i="36" s="1"/>
  <c r="G51" i="36" s="1"/>
  <c r="G52" i="36" s="1"/>
  <c r="G53" i="36" s="1"/>
  <c r="G54" i="36" s="1"/>
  <c r="G55" i="36" s="1"/>
  <c r="G56" i="36" s="1"/>
  <c r="G57" i="36" s="1"/>
  <c r="G58" i="36" s="1"/>
  <c r="G59" i="36" s="1"/>
  <c r="G60" i="36" s="1"/>
  <c r="G61" i="36" s="1"/>
  <c r="G62" i="36" s="1"/>
  <c r="G63" i="36" s="1"/>
  <c r="G64" i="36" s="1"/>
  <c r="G65" i="36" s="1"/>
  <c r="G66" i="36" s="1"/>
  <c r="G67" i="36" s="1"/>
  <c r="G68" i="36" s="1"/>
  <c r="G69" i="36" s="1"/>
  <c r="G70" i="36" s="1"/>
  <c r="G71" i="36" s="1"/>
  <c r="G72" i="36" s="1"/>
  <c r="G73" i="36" s="1"/>
  <c r="G74" i="36" s="1"/>
  <c r="G75" i="36" s="1"/>
  <c r="U13" i="36"/>
  <c r="T13" i="36"/>
  <c r="S13" i="36"/>
  <c r="R13" i="36"/>
  <c r="Q13" i="36"/>
  <c r="P13" i="36"/>
  <c r="O13" i="36"/>
  <c r="N13" i="36"/>
  <c r="M13" i="36"/>
  <c r="L13" i="36"/>
  <c r="K13" i="36"/>
  <c r="J13" i="36"/>
  <c r="I13" i="36"/>
  <c r="F13" i="36"/>
  <c r="I12" i="36"/>
  <c r="G5" i="36"/>
  <c r="G6" i="36" s="1"/>
  <c r="G7" i="36" s="1"/>
  <c r="G8" i="36" s="1"/>
  <c r="G9" i="36" s="1"/>
  <c r="K18" i="35"/>
  <c r="K20" i="35" s="1"/>
  <c r="I18" i="35"/>
  <c r="I20" i="35" s="1"/>
  <c r="E11" i="35"/>
  <c r="E13" i="35" s="1"/>
  <c r="E15" i="35" s="1"/>
  <c r="C11" i="35"/>
  <c r="C13" i="35" s="1"/>
  <c r="C15" i="35" s="1"/>
  <c r="P91" i="34"/>
  <c r="P95" i="34" s="1"/>
  <c r="P97" i="34" s="1"/>
  <c r="P99" i="34" s="1"/>
  <c r="G15" i="34"/>
  <c r="G16" i="34" s="1"/>
  <c r="G17" i="34" s="1"/>
  <c r="G18" i="34" s="1"/>
  <c r="G19" i="34" s="1"/>
  <c r="G20" i="34" s="1"/>
  <c r="G21" i="34" s="1"/>
  <c r="G22" i="34" s="1"/>
  <c r="G23" i="34" s="1"/>
  <c r="G24" i="34" s="1"/>
  <c r="G25" i="34" s="1"/>
  <c r="G26" i="34" s="1"/>
  <c r="G27" i="34" s="1"/>
  <c r="G28" i="34" s="1"/>
  <c r="G29" i="34" s="1"/>
  <c r="G30" i="34" s="1"/>
  <c r="G31" i="34" s="1"/>
  <c r="G32" i="34" s="1"/>
  <c r="G33" i="34" s="1"/>
  <c r="G34" i="34" s="1"/>
  <c r="G35" i="34" s="1"/>
  <c r="G36" i="34" s="1"/>
  <c r="G37" i="34" s="1"/>
  <c r="G38" i="34" s="1"/>
  <c r="G39" i="34" s="1"/>
  <c r="G40" i="34" s="1"/>
  <c r="G41" i="34" s="1"/>
  <c r="G42" i="34" s="1"/>
  <c r="G43" i="34" s="1"/>
  <c r="G44" i="34" s="1"/>
  <c r="G45" i="34" s="1"/>
  <c r="G46" i="34" s="1"/>
  <c r="G47" i="34" s="1"/>
  <c r="G48" i="34" s="1"/>
  <c r="G49" i="34" s="1"/>
  <c r="G50" i="34" s="1"/>
  <c r="G51" i="34" s="1"/>
  <c r="G52" i="34" s="1"/>
  <c r="G53" i="34" s="1"/>
  <c r="G54" i="34" s="1"/>
  <c r="G55" i="34" s="1"/>
  <c r="G56" i="34" s="1"/>
  <c r="G57" i="34" s="1"/>
  <c r="G58" i="34" s="1"/>
  <c r="G59" i="34" s="1"/>
  <c r="G60" i="34" s="1"/>
  <c r="G61" i="34" s="1"/>
  <c r="G62" i="34" s="1"/>
  <c r="G63" i="34" s="1"/>
  <c r="G64" i="34" s="1"/>
  <c r="G65" i="34" s="1"/>
  <c r="G66" i="34" s="1"/>
  <c r="G67" i="34" s="1"/>
  <c r="G68" i="34" s="1"/>
  <c r="G69" i="34" s="1"/>
  <c r="G70" i="34" s="1"/>
  <c r="G71" i="34" s="1"/>
  <c r="G72" i="34" s="1"/>
  <c r="G73" i="34" s="1"/>
  <c r="G74" i="34" s="1"/>
  <c r="G75" i="34" s="1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F13" i="34"/>
  <c r="I12" i="34"/>
  <c r="G5" i="34"/>
  <c r="G6" i="34" s="1"/>
  <c r="G7" i="34" s="1"/>
  <c r="G8" i="34" s="1"/>
  <c r="G9" i="34" s="1"/>
  <c r="K17" i="33"/>
  <c r="K19" i="33" s="1"/>
  <c r="I17" i="33"/>
  <c r="I19" i="33" s="1"/>
  <c r="E11" i="33"/>
  <c r="E13" i="33" s="1"/>
  <c r="E15" i="33" s="1"/>
  <c r="C11" i="33"/>
  <c r="C13" i="33" s="1"/>
  <c r="C15" i="33" s="1"/>
  <c r="P90" i="32"/>
  <c r="P94" i="32" s="1"/>
  <c r="P96" i="32" s="1"/>
  <c r="P98" i="32" s="1"/>
  <c r="G15" i="32"/>
  <c r="G16" i="32" s="1"/>
  <c r="G17" i="32" s="1"/>
  <c r="G18" i="32" s="1"/>
  <c r="G19" i="32" s="1"/>
  <c r="G20" i="32" s="1"/>
  <c r="G21" i="32" s="1"/>
  <c r="G22" i="32" s="1"/>
  <c r="G23" i="32" s="1"/>
  <c r="G24" i="32" s="1"/>
  <c r="G25" i="32" s="1"/>
  <c r="G26" i="32" s="1"/>
  <c r="G27" i="32" s="1"/>
  <c r="G28" i="32" s="1"/>
  <c r="G29" i="32" s="1"/>
  <c r="G30" i="32" s="1"/>
  <c r="G31" i="32" s="1"/>
  <c r="G32" i="32" s="1"/>
  <c r="G33" i="32" s="1"/>
  <c r="G34" i="32" s="1"/>
  <c r="G35" i="32" s="1"/>
  <c r="G36" i="32" s="1"/>
  <c r="G37" i="32" s="1"/>
  <c r="G38" i="32" s="1"/>
  <c r="G39" i="32" s="1"/>
  <c r="G40" i="32" s="1"/>
  <c r="G41" i="32" s="1"/>
  <c r="G42" i="32" s="1"/>
  <c r="G43" i="32" s="1"/>
  <c r="G44" i="32" s="1"/>
  <c r="G45" i="32" s="1"/>
  <c r="G46" i="32" s="1"/>
  <c r="G47" i="32" s="1"/>
  <c r="G48" i="32" s="1"/>
  <c r="G49" i="32" s="1"/>
  <c r="G50" i="32" s="1"/>
  <c r="G51" i="32" s="1"/>
  <c r="G52" i="32" s="1"/>
  <c r="G53" i="32" s="1"/>
  <c r="G54" i="32" s="1"/>
  <c r="G55" i="32" s="1"/>
  <c r="G56" i="32" s="1"/>
  <c r="G57" i="32" s="1"/>
  <c r="G58" i="32" s="1"/>
  <c r="G59" i="32" s="1"/>
  <c r="G60" i="32" s="1"/>
  <c r="G61" i="32" s="1"/>
  <c r="G62" i="32" s="1"/>
  <c r="G63" i="32" s="1"/>
  <c r="G64" i="32" s="1"/>
  <c r="G65" i="32" s="1"/>
  <c r="G66" i="32" s="1"/>
  <c r="G67" i="32" s="1"/>
  <c r="G68" i="32" s="1"/>
  <c r="G69" i="32" s="1"/>
  <c r="G70" i="32" s="1"/>
  <c r="G71" i="32" s="1"/>
  <c r="G72" i="32" s="1"/>
  <c r="G73" i="32" s="1"/>
  <c r="G74" i="32" s="1"/>
  <c r="G75" i="32" s="1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F13" i="32"/>
  <c r="I12" i="32"/>
  <c r="G5" i="32"/>
  <c r="G6" i="32" s="1"/>
  <c r="G7" i="32" s="1"/>
  <c r="G8" i="32" s="1"/>
  <c r="G9" i="32" s="1"/>
  <c r="C11" i="31"/>
  <c r="E11" i="31"/>
  <c r="E13" i="31" s="1"/>
  <c r="E15" i="31" s="1"/>
  <c r="K17" i="31"/>
  <c r="I17" i="31"/>
  <c r="C13" i="31"/>
  <c r="C15" i="31" s="1"/>
  <c r="P90" i="30"/>
  <c r="P93" i="30" s="1"/>
  <c r="P95" i="30" s="1"/>
  <c r="P97" i="30" s="1"/>
  <c r="G15" i="30"/>
  <c r="G16" i="30" s="1"/>
  <c r="G17" i="30" s="1"/>
  <c r="G18" i="30" s="1"/>
  <c r="G19" i="30" s="1"/>
  <c r="G20" i="30" s="1"/>
  <c r="G21" i="30" s="1"/>
  <c r="G22" i="30" s="1"/>
  <c r="G23" i="30" s="1"/>
  <c r="G24" i="30" s="1"/>
  <c r="G25" i="30" s="1"/>
  <c r="G26" i="30" s="1"/>
  <c r="G27" i="30" s="1"/>
  <c r="G28" i="30" s="1"/>
  <c r="G29" i="30" s="1"/>
  <c r="G30" i="30" s="1"/>
  <c r="G31" i="30" s="1"/>
  <c r="G32" i="30" s="1"/>
  <c r="G33" i="30" s="1"/>
  <c r="G34" i="30" s="1"/>
  <c r="G35" i="30" s="1"/>
  <c r="G36" i="30" s="1"/>
  <c r="G37" i="30" s="1"/>
  <c r="G38" i="30" s="1"/>
  <c r="G39" i="30" s="1"/>
  <c r="G40" i="30" s="1"/>
  <c r="G41" i="30" s="1"/>
  <c r="G42" i="30" s="1"/>
  <c r="G43" i="30" s="1"/>
  <c r="G44" i="30" s="1"/>
  <c r="G45" i="30" s="1"/>
  <c r="G46" i="30" s="1"/>
  <c r="G47" i="30" s="1"/>
  <c r="G48" i="30" s="1"/>
  <c r="G49" i="30" s="1"/>
  <c r="G50" i="30" s="1"/>
  <c r="G51" i="30" s="1"/>
  <c r="G52" i="30" s="1"/>
  <c r="G53" i="30" s="1"/>
  <c r="G54" i="30" s="1"/>
  <c r="G55" i="30" s="1"/>
  <c r="G56" i="30" s="1"/>
  <c r="G57" i="30" s="1"/>
  <c r="G58" i="30" s="1"/>
  <c r="G59" i="30" s="1"/>
  <c r="G60" i="30" s="1"/>
  <c r="G61" i="30" s="1"/>
  <c r="G62" i="30" s="1"/>
  <c r="G63" i="30" s="1"/>
  <c r="G64" i="30" s="1"/>
  <c r="G65" i="30" s="1"/>
  <c r="G66" i="30" s="1"/>
  <c r="G67" i="30" s="1"/>
  <c r="G68" i="30" s="1"/>
  <c r="G69" i="30" s="1"/>
  <c r="G70" i="30" s="1"/>
  <c r="G71" i="30" s="1"/>
  <c r="G72" i="30" s="1"/>
  <c r="G73" i="30" s="1"/>
  <c r="G74" i="30" s="1"/>
  <c r="G75" i="30" s="1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F13" i="30"/>
  <c r="I12" i="30"/>
  <c r="G5" i="30"/>
  <c r="G6" i="30" s="1"/>
  <c r="G7" i="30" s="1"/>
  <c r="G8" i="30" s="1"/>
  <c r="G9" i="30" s="1"/>
  <c r="C25" i="29"/>
  <c r="C21" i="29"/>
  <c r="C10" i="29"/>
  <c r="C13" i="29" s="1"/>
  <c r="C15" i="29" s="1"/>
  <c r="K19" i="29"/>
  <c r="K21" i="29" s="1"/>
  <c r="E21" i="29"/>
  <c r="E26" i="29" s="1"/>
  <c r="E25" i="29"/>
  <c r="I19" i="29"/>
  <c r="I21" i="29" s="1"/>
  <c r="E10" i="29"/>
  <c r="E13" i="29" s="1"/>
  <c r="E15" i="29" s="1"/>
  <c r="G5" i="28"/>
  <c r="G6" i="28" s="1"/>
  <c r="G7" i="28" s="1"/>
  <c r="G8" i="28" s="1"/>
  <c r="G9" i="28" s="1"/>
  <c r="P90" i="28"/>
  <c r="P93" i="28" s="1"/>
  <c r="P95" i="28" s="1"/>
  <c r="P97" i="28" s="1"/>
  <c r="G15" i="28"/>
  <c r="G16" i="28" s="1"/>
  <c r="G17" i="28" s="1"/>
  <c r="G18" i="28" s="1"/>
  <c r="G19" i="28" s="1"/>
  <c r="G20" i="28" s="1"/>
  <c r="G21" i="28" s="1"/>
  <c r="G22" i="28" s="1"/>
  <c r="G23" i="28" s="1"/>
  <c r="G24" i="28" s="1"/>
  <c r="G25" i="28" s="1"/>
  <c r="G26" i="28" s="1"/>
  <c r="G27" i="28" s="1"/>
  <c r="G28" i="28" s="1"/>
  <c r="G29" i="28" s="1"/>
  <c r="G30" i="28" s="1"/>
  <c r="G31" i="28" s="1"/>
  <c r="G32" i="28" s="1"/>
  <c r="G33" i="28" s="1"/>
  <c r="G34" i="28" s="1"/>
  <c r="G35" i="28" s="1"/>
  <c r="G36" i="28" s="1"/>
  <c r="G37" i="28" s="1"/>
  <c r="G38" i="28" s="1"/>
  <c r="G39" i="28" s="1"/>
  <c r="G40" i="28" s="1"/>
  <c r="G41" i="28" s="1"/>
  <c r="G42" i="28" s="1"/>
  <c r="G43" i="28" s="1"/>
  <c r="G44" i="28" s="1"/>
  <c r="G45" i="28" s="1"/>
  <c r="G46" i="28" s="1"/>
  <c r="G47" i="28" s="1"/>
  <c r="G48" i="28" s="1"/>
  <c r="G49" i="28" s="1"/>
  <c r="G50" i="28" s="1"/>
  <c r="G51" i="28" s="1"/>
  <c r="G52" i="28" s="1"/>
  <c r="G53" i="28" s="1"/>
  <c r="G54" i="28" s="1"/>
  <c r="G55" i="28" s="1"/>
  <c r="G56" i="28" s="1"/>
  <c r="G57" i="28" s="1"/>
  <c r="G58" i="28" s="1"/>
  <c r="G59" i="28" s="1"/>
  <c r="G60" i="28" s="1"/>
  <c r="G61" i="28" s="1"/>
  <c r="G62" i="28" s="1"/>
  <c r="G63" i="28" s="1"/>
  <c r="G64" i="28" s="1"/>
  <c r="G65" i="28" s="1"/>
  <c r="G66" i="28" s="1"/>
  <c r="G67" i="28" s="1"/>
  <c r="G68" i="28" s="1"/>
  <c r="G69" i="28" s="1"/>
  <c r="G70" i="28" s="1"/>
  <c r="G71" i="28" s="1"/>
  <c r="G72" i="28" s="1"/>
  <c r="G73" i="28" s="1"/>
  <c r="G74" i="28" s="1"/>
  <c r="G75" i="28" s="1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F13" i="28"/>
  <c r="I12" i="28"/>
  <c r="I21" i="27"/>
  <c r="I23" i="27" s="1"/>
  <c r="E27" i="27"/>
  <c r="C27" i="27"/>
  <c r="E22" i="27"/>
  <c r="C22" i="27"/>
  <c r="C28" i="27" s="1"/>
  <c r="K21" i="27"/>
  <c r="K23" i="27" s="1"/>
  <c r="E11" i="27"/>
  <c r="E14" i="27" s="1"/>
  <c r="E16" i="27" s="1"/>
  <c r="C11" i="27"/>
  <c r="C14" i="27" s="1"/>
  <c r="C16" i="27" s="1"/>
  <c r="P89" i="26"/>
  <c r="P92" i="26"/>
  <c r="P94" i="26" s="1"/>
  <c r="P96" i="26" s="1"/>
  <c r="P89" i="24"/>
  <c r="P92" i="24" s="1"/>
  <c r="P94" i="24" s="1"/>
  <c r="P96" i="24" s="1"/>
  <c r="G15" i="26"/>
  <c r="G16" i="26" s="1"/>
  <c r="G17" i="26" s="1"/>
  <c r="G18" i="26" s="1"/>
  <c r="G19" i="26" s="1"/>
  <c r="G20" i="26" s="1"/>
  <c r="G21" i="26" s="1"/>
  <c r="G22" i="26" s="1"/>
  <c r="G23" i="26" s="1"/>
  <c r="G24" i="26" s="1"/>
  <c r="G25" i="26" s="1"/>
  <c r="G26" i="26" s="1"/>
  <c r="G27" i="26" s="1"/>
  <c r="G28" i="26" s="1"/>
  <c r="G29" i="26" s="1"/>
  <c r="G30" i="26" s="1"/>
  <c r="G31" i="26" s="1"/>
  <c r="G32" i="26" s="1"/>
  <c r="G33" i="26" s="1"/>
  <c r="G34" i="26" s="1"/>
  <c r="G35" i="26" s="1"/>
  <c r="G36" i="26" s="1"/>
  <c r="G37" i="26" s="1"/>
  <c r="G38" i="26" s="1"/>
  <c r="G39" i="26" s="1"/>
  <c r="G40" i="26" s="1"/>
  <c r="G41" i="26" s="1"/>
  <c r="G42" i="26" s="1"/>
  <c r="G43" i="26" s="1"/>
  <c r="G44" i="26" s="1"/>
  <c r="G45" i="26" s="1"/>
  <c r="G46" i="26" s="1"/>
  <c r="G47" i="26" s="1"/>
  <c r="G48" i="26" s="1"/>
  <c r="G49" i="26" s="1"/>
  <c r="G50" i="26" s="1"/>
  <c r="G51" i="26" s="1"/>
  <c r="G52" i="26" s="1"/>
  <c r="G53" i="26" s="1"/>
  <c r="G54" i="26" s="1"/>
  <c r="G55" i="26" s="1"/>
  <c r="G56" i="26" s="1"/>
  <c r="G57" i="26" s="1"/>
  <c r="G58" i="26" s="1"/>
  <c r="G59" i="26" s="1"/>
  <c r="G60" i="26" s="1"/>
  <c r="G61" i="26" s="1"/>
  <c r="G62" i="26" s="1"/>
  <c r="G63" i="26" s="1"/>
  <c r="G64" i="26" s="1"/>
  <c r="G65" i="26" s="1"/>
  <c r="G66" i="26" s="1"/>
  <c r="G67" i="26" s="1"/>
  <c r="G68" i="26" s="1"/>
  <c r="G69" i="26" s="1"/>
  <c r="G70" i="26" s="1"/>
  <c r="G71" i="26" s="1"/>
  <c r="G72" i="26" s="1"/>
  <c r="G73" i="26" s="1"/>
  <c r="G74" i="26" s="1"/>
  <c r="G75" i="26" s="1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F13" i="26"/>
  <c r="I12" i="26"/>
  <c r="G5" i="26"/>
  <c r="G6" i="26" s="1"/>
  <c r="G7" i="26" s="1"/>
  <c r="G8" i="26" s="1"/>
  <c r="G9" i="26" s="1"/>
  <c r="C27" i="25"/>
  <c r="U13" i="24"/>
  <c r="T13" i="24"/>
  <c r="S13" i="24"/>
  <c r="R13" i="24"/>
  <c r="Q13" i="24"/>
  <c r="P13" i="24"/>
  <c r="O13" i="24"/>
  <c r="N13" i="24"/>
  <c r="M13" i="24"/>
  <c r="L13" i="24"/>
  <c r="K13" i="24"/>
  <c r="J13" i="24"/>
  <c r="I13" i="24"/>
  <c r="F13" i="24"/>
  <c r="E27" i="25"/>
  <c r="E22" i="25"/>
  <c r="C22" i="25"/>
  <c r="K18" i="25"/>
  <c r="K20" i="25" s="1"/>
  <c r="I18" i="25"/>
  <c r="I20" i="25" s="1"/>
  <c r="E11" i="25"/>
  <c r="E14" i="25" s="1"/>
  <c r="E16" i="25" s="1"/>
  <c r="C11" i="25"/>
  <c r="C14" i="25" s="1"/>
  <c r="C16" i="25" s="1"/>
  <c r="G15" i="24"/>
  <c r="G16" i="24" s="1"/>
  <c r="G17" i="24" s="1"/>
  <c r="G18" i="24" s="1"/>
  <c r="G19" i="24" s="1"/>
  <c r="G20" i="24" s="1"/>
  <c r="G21" i="24" s="1"/>
  <c r="G22" i="24" s="1"/>
  <c r="G23" i="24" s="1"/>
  <c r="G24" i="24" s="1"/>
  <c r="G25" i="24" s="1"/>
  <c r="G26" i="24" s="1"/>
  <c r="G27" i="24" s="1"/>
  <c r="G28" i="24" s="1"/>
  <c r="G29" i="24" s="1"/>
  <c r="G30" i="24" s="1"/>
  <c r="G31" i="24" s="1"/>
  <c r="G32" i="24" s="1"/>
  <c r="G33" i="24" s="1"/>
  <c r="G34" i="24" s="1"/>
  <c r="G35" i="24" s="1"/>
  <c r="G36" i="24" s="1"/>
  <c r="G37" i="24" s="1"/>
  <c r="G38" i="24" s="1"/>
  <c r="G39" i="24" s="1"/>
  <c r="G40" i="24" s="1"/>
  <c r="G41" i="24" s="1"/>
  <c r="G42" i="24" s="1"/>
  <c r="G43" i="24" s="1"/>
  <c r="G44" i="24" s="1"/>
  <c r="G45" i="24" s="1"/>
  <c r="G46" i="24" s="1"/>
  <c r="G47" i="24" s="1"/>
  <c r="G48" i="24" s="1"/>
  <c r="G49" i="24" s="1"/>
  <c r="G50" i="24" s="1"/>
  <c r="G51" i="24" s="1"/>
  <c r="G52" i="24" s="1"/>
  <c r="G53" i="24" s="1"/>
  <c r="G54" i="24" s="1"/>
  <c r="G55" i="24" s="1"/>
  <c r="G56" i="24" s="1"/>
  <c r="G57" i="24" s="1"/>
  <c r="G58" i="24" s="1"/>
  <c r="G59" i="24" s="1"/>
  <c r="G60" i="24" s="1"/>
  <c r="G61" i="24" s="1"/>
  <c r="G62" i="24" s="1"/>
  <c r="G63" i="24" s="1"/>
  <c r="G64" i="24" s="1"/>
  <c r="G65" i="24" s="1"/>
  <c r="G66" i="24" s="1"/>
  <c r="G67" i="24" s="1"/>
  <c r="G68" i="24" s="1"/>
  <c r="G69" i="24" s="1"/>
  <c r="G70" i="24" s="1"/>
  <c r="G71" i="24" s="1"/>
  <c r="G72" i="24" s="1"/>
  <c r="G73" i="24" s="1"/>
  <c r="G74" i="24" s="1"/>
  <c r="G75" i="24" s="1"/>
  <c r="I12" i="24"/>
  <c r="G5" i="24"/>
  <c r="G6" i="24" s="1"/>
  <c r="G7" i="24" s="1"/>
  <c r="G8" i="24" s="1"/>
  <c r="G9" i="24" s="1"/>
  <c r="E28" i="23"/>
  <c r="C28" i="23"/>
  <c r="E23" i="23"/>
  <c r="C23" i="23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K16" i="23"/>
  <c r="K18" i="23" s="1"/>
  <c r="I16" i="23"/>
  <c r="I18" i="23" s="1"/>
  <c r="E12" i="23"/>
  <c r="E15" i="23" s="1"/>
  <c r="E17" i="23" s="1"/>
  <c r="C12" i="23"/>
  <c r="C15" i="23" s="1"/>
  <c r="C17" i="23" s="1"/>
  <c r="P86" i="22"/>
  <c r="P89" i="22" s="1"/>
  <c r="P91" i="22" s="1"/>
  <c r="P93" i="22" s="1"/>
  <c r="E13" i="21"/>
  <c r="E16" i="21" s="1"/>
  <c r="E18" i="21" s="1"/>
  <c r="C13" i="21"/>
  <c r="C16" i="21" s="1"/>
  <c r="C18" i="21" s="1"/>
  <c r="E29" i="21"/>
  <c r="E30" i="21"/>
  <c r="K16" i="21"/>
  <c r="K18" i="21" s="1"/>
  <c r="I16" i="21"/>
  <c r="I18" i="21" s="1"/>
  <c r="G15" i="22"/>
  <c r="G16" i="22" s="1"/>
  <c r="G17" i="22" s="1"/>
  <c r="G18" i="22" s="1"/>
  <c r="G19" i="22" s="1"/>
  <c r="G20" i="22" s="1"/>
  <c r="G21" i="22" s="1"/>
  <c r="G22" i="22" s="1"/>
  <c r="G23" i="22" s="1"/>
  <c r="G24" i="22" s="1"/>
  <c r="G25" i="22" s="1"/>
  <c r="G26" i="22" s="1"/>
  <c r="G27" i="22" s="1"/>
  <c r="G28" i="22" s="1"/>
  <c r="G29" i="22" s="1"/>
  <c r="G30" i="22" s="1"/>
  <c r="G31" i="22" s="1"/>
  <c r="G32" i="22" s="1"/>
  <c r="G33" i="22" s="1"/>
  <c r="G34" i="22" s="1"/>
  <c r="G35" i="22" s="1"/>
  <c r="G36" i="22" s="1"/>
  <c r="G37" i="22" s="1"/>
  <c r="G38" i="22" s="1"/>
  <c r="G39" i="22" s="1"/>
  <c r="G40" i="22" s="1"/>
  <c r="G41" i="22" s="1"/>
  <c r="G42" i="22" s="1"/>
  <c r="G43" i="22" s="1"/>
  <c r="G44" i="22" s="1"/>
  <c r="G45" i="22" s="1"/>
  <c r="G46" i="22" s="1"/>
  <c r="G47" i="22" s="1"/>
  <c r="G48" i="22" s="1"/>
  <c r="G49" i="22" s="1"/>
  <c r="G50" i="22" s="1"/>
  <c r="G51" i="22" s="1"/>
  <c r="G52" i="22" s="1"/>
  <c r="G53" i="22" s="1"/>
  <c r="G54" i="22" s="1"/>
  <c r="G55" i="22" s="1"/>
  <c r="G56" i="22" s="1"/>
  <c r="G57" i="22" s="1"/>
  <c r="G58" i="22" s="1"/>
  <c r="G59" i="22" s="1"/>
  <c r="G60" i="22" s="1"/>
  <c r="G61" i="22" s="1"/>
  <c r="G62" i="22" s="1"/>
  <c r="G63" i="22" s="1"/>
  <c r="G64" i="22" s="1"/>
  <c r="G65" i="22" s="1"/>
  <c r="G66" i="22" s="1"/>
  <c r="F13" i="22"/>
  <c r="I12" i="22"/>
  <c r="G5" i="22"/>
  <c r="G6" i="22" s="1"/>
  <c r="G7" i="22" s="1"/>
  <c r="G8" i="22" s="1"/>
  <c r="G9" i="22" s="1"/>
  <c r="Z26" i="17"/>
  <c r="Z28" i="17" s="1"/>
  <c r="Z30" i="17" s="1"/>
  <c r="Z32" i="17" s="1"/>
  <c r="I16" i="20"/>
  <c r="P77" i="20"/>
  <c r="P80" i="20" s="1"/>
  <c r="P82" i="20" s="1"/>
  <c r="P84" i="20" s="1"/>
  <c r="G19" i="20"/>
  <c r="G20" i="20" s="1"/>
  <c r="G21" i="20" s="1"/>
  <c r="G22" i="20" s="1"/>
  <c r="G23" i="20" s="1"/>
  <c r="G24" i="20" s="1"/>
  <c r="G25" i="20" s="1"/>
  <c r="G26" i="20" s="1"/>
  <c r="G27" i="20" s="1"/>
  <c r="G28" i="20" s="1"/>
  <c r="G29" i="20" s="1"/>
  <c r="G30" i="20" s="1"/>
  <c r="G31" i="20" s="1"/>
  <c r="G32" i="20" s="1"/>
  <c r="G33" i="20" s="1"/>
  <c r="G34" i="20" s="1"/>
  <c r="G35" i="20" s="1"/>
  <c r="G36" i="20" s="1"/>
  <c r="G37" i="20" s="1"/>
  <c r="G38" i="20" s="1"/>
  <c r="G39" i="20" s="1"/>
  <c r="G40" i="20" s="1"/>
  <c r="G41" i="20" s="1"/>
  <c r="G42" i="20" s="1"/>
  <c r="G43" i="20" s="1"/>
  <c r="G44" i="20" s="1"/>
  <c r="G45" i="20" s="1"/>
  <c r="G46" i="20" s="1"/>
  <c r="G47" i="20" s="1"/>
  <c r="G48" i="20" s="1"/>
  <c r="G49" i="20" s="1"/>
  <c r="G50" i="20" s="1"/>
  <c r="G51" i="20" s="1"/>
  <c r="G52" i="20" s="1"/>
  <c r="G53" i="20" s="1"/>
  <c r="G54" i="20" s="1"/>
  <c r="G55" i="20" s="1"/>
  <c r="G56" i="20" s="1"/>
  <c r="G57" i="20" s="1"/>
  <c r="G58" i="20" s="1"/>
  <c r="G59" i="20" s="1"/>
  <c r="G60" i="20" s="1"/>
  <c r="G61" i="20" s="1"/>
  <c r="G62" i="20" s="1"/>
  <c r="G63" i="20" s="1"/>
  <c r="G64" i="20" s="1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F17" i="20"/>
  <c r="G6" i="20"/>
  <c r="G7" i="20" s="1"/>
  <c r="G8" i="20" s="1"/>
  <c r="G9" i="20" s="1"/>
  <c r="G10" i="20" s="1"/>
  <c r="G11" i="20" s="1"/>
  <c r="K16" i="19"/>
  <c r="K18" i="19" s="1"/>
  <c r="I16" i="19"/>
  <c r="I18" i="19" s="1"/>
  <c r="E28" i="19"/>
  <c r="E30" i="19" s="1"/>
  <c r="E12" i="19"/>
  <c r="E15" i="19" s="1"/>
  <c r="E17" i="19" s="1"/>
  <c r="C12" i="19"/>
  <c r="C15" i="19" s="1"/>
  <c r="C17" i="19" s="1"/>
  <c r="V56" i="15"/>
  <c r="V55" i="15"/>
  <c r="V54" i="15"/>
  <c r="V53" i="15"/>
  <c r="V52" i="15"/>
  <c r="V51" i="15"/>
  <c r="V50" i="15"/>
  <c r="V49" i="15"/>
  <c r="V48" i="15"/>
  <c r="V47" i="15"/>
  <c r="V46" i="15"/>
  <c r="V45" i="15"/>
  <c r="V44" i="15"/>
  <c r="V43" i="15"/>
  <c r="V42" i="15"/>
  <c r="V41" i="15"/>
  <c r="V40" i="15"/>
  <c r="V39" i="15"/>
  <c r="V38" i="15"/>
  <c r="V37" i="15"/>
  <c r="V36" i="15"/>
  <c r="V35" i="15"/>
  <c r="V34" i="15"/>
  <c r="V33" i="15"/>
  <c r="V32" i="15"/>
  <c r="V31" i="15"/>
  <c r="V30" i="15"/>
  <c r="V29" i="15"/>
  <c r="V28" i="15"/>
  <c r="V27" i="15"/>
  <c r="V26" i="15"/>
  <c r="V25" i="15"/>
  <c r="V24" i="15"/>
  <c r="V23" i="15"/>
  <c r="V22" i="15"/>
  <c r="V21" i="15"/>
  <c r="V20" i="15"/>
  <c r="V19" i="15"/>
  <c r="V18" i="15"/>
  <c r="V17" i="15"/>
  <c r="V16" i="15"/>
  <c r="E28" i="18"/>
  <c r="E30" i="18" s="1"/>
  <c r="K15" i="18"/>
  <c r="K17" i="18" s="1"/>
  <c r="I15" i="18"/>
  <c r="I17" i="18" s="1"/>
  <c r="E12" i="18"/>
  <c r="E15" i="18" s="1"/>
  <c r="E17" i="18" s="1"/>
  <c r="C12" i="18"/>
  <c r="C15" i="18" s="1"/>
  <c r="C17" i="18" s="1"/>
  <c r="G6" i="7"/>
  <c r="G7" i="7" s="1"/>
  <c r="G8" i="7" s="1"/>
  <c r="G9" i="7" s="1"/>
  <c r="G10" i="7" s="1"/>
  <c r="G11" i="7" s="1"/>
  <c r="F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G18" i="7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6" i="6"/>
  <c r="G7" i="6" s="1"/>
  <c r="G8" i="6" s="1"/>
  <c r="G9" i="6" s="1"/>
  <c r="G10" i="6" s="1"/>
  <c r="F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G17" i="6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6" i="5"/>
  <c r="G7" i="5" s="1"/>
  <c r="G8" i="5" s="1"/>
  <c r="G9" i="5" s="1"/>
  <c r="G10" i="5" s="1"/>
  <c r="G11" i="5" s="1"/>
  <c r="F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G18" i="5"/>
  <c r="G19" i="5" s="1"/>
  <c r="G20" i="5" s="1"/>
  <c r="G21" i="5" s="1"/>
  <c r="G22" i="5" s="1"/>
  <c r="G23" i="5" s="1"/>
  <c r="G24" i="5" s="1"/>
  <c r="G25" i="5" s="1"/>
  <c r="G26" i="5" s="1"/>
  <c r="G27" i="5" s="1"/>
  <c r="G28" i="5" s="1"/>
  <c r="G29" i="5" s="1"/>
  <c r="G30" i="5" s="1"/>
  <c r="G31" i="5" s="1"/>
  <c r="G32" i="5" s="1"/>
  <c r="G33" i="5" s="1"/>
  <c r="G34" i="5" s="1"/>
  <c r="G35" i="5" s="1"/>
  <c r="G36" i="5" s="1"/>
  <c r="G37" i="5" s="1"/>
  <c r="G38" i="5" s="1"/>
  <c r="G39" i="5" s="1"/>
  <c r="G40" i="5" s="1"/>
  <c r="G41" i="5" s="1"/>
  <c r="G42" i="5" s="1"/>
  <c r="G43" i="5" s="1"/>
  <c r="G44" i="5" s="1"/>
  <c r="G45" i="5" s="1"/>
  <c r="G46" i="5" s="1"/>
  <c r="G47" i="5" s="1"/>
  <c r="G5" i="2"/>
  <c r="G6" i="2" s="1"/>
  <c r="G7" i="2" s="1"/>
  <c r="G8" i="2" s="1"/>
  <c r="G9" i="2" s="1"/>
  <c r="F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G16" i="2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6" i="1"/>
  <c r="G7" i="1" s="1"/>
  <c r="G8" i="1" s="1"/>
  <c r="G9" i="1" s="1"/>
  <c r="G10" i="1" s="1"/>
  <c r="G11" i="1" s="1"/>
  <c r="G12" i="1" s="1"/>
  <c r="F17" i="1"/>
  <c r="I17" i="1"/>
  <c r="J17" i="1"/>
  <c r="K17" i="1"/>
  <c r="L17" i="1"/>
  <c r="M17" i="1"/>
  <c r="J74" i="3" s="1"/>
  <c r="N17" i="1"/>
  <c r="J75" i="3" s="1"/>
  <c r="O17" i="1"/>
  <c r="P17" i="1"/>
  <c r="J77" i="3" s="1"/>
  <c r="Q17" i="1"/>
  <c r="J78" i="3" s="1"/>
  <c r="R17" i="1"/>
  <c r="S17" i="1"/>
  <c r="T17" i="1"/>
  <c r="J81" i="3" s="1"/>
  <c r="U17" i="1"/>
  <c r="J82" i="3" s="1"/>
  <c r="G19" i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E12" i="4"/>
  <c r="G12" i="4"/>
  <c r="G14" i="4" s="1"/>
  <c r="G16" i="4" s="1"/>
  <c r="E14" i="4"/>
  <c r="E16" i="4" s="1"/>
  <c r="K18" i="4"/>
  <c r="K20" i="4" s="1"/>
  <c r="M18" i="4"/>
  <c r="M20" i="4" s="1"/>
  <c r="E31" i="4"/>
  <c r="E36" i="4"/>
  <c r="G6" i="3"/>
  <c r="G7" i="3" s="1"/>
  <c r="G8" i="3" s="1"/>
  <c r="G9" i="3" s="1"/>
  <c r="G10" i="3" s="1"/>
  <c r="G11" i="3" s="1"/>
  <c r="G12" i="3" s="1"/>
  <c r="G13" i="3" s="1"/>
  <c r="G14" i="3" s="1"/>
  <c r="F19" i="3"/>
  <c r="I19" i="3"/>
  <c r="J19" i="3"/>
  <c r="K19" i="3"/>
  <c r="L72" i="3" s="1"/>
  <c r="N72" i="3" s="1"/>
  <c r="L19" i="3"/>
  <c r="M19" i="3"/>
  <c r="L74" i="3" s="1"/>
  <c r="N74" i="3" s="1"/>
  <c r="N19" i="3"/>
  <c r="L75" i="3" s="1"/>
  <c r="N75" i="3" s="1"/>
  <c r="O19" i="3"/>
  <c r="L76" i="3" s="1"/>
  <c r="N76" i="3" s="1"/>
  <c r="P19" i="3"/>
  <c r="Q19" i="3"/>
  <c r="L78" i="3" s="1"/>
  <c r="N78" i="3" s="1"/>
  <c r="R19" i="3"/>
  <c r="L79" i="3" s="1"/>
  <c r="N79" i="3" s="1"/>
  <c r="S19" i="3"/>
  <c r="L80" i="3" s="1"/>
  <c r="N80" i="3" s="1"/>
  <c r="T19" i="3"/>
  <c r="U19" i="3"/>
  <c r="L82" i="3" s="1"/>
  <c r="N82" i="3" s="1"/>
  <c r="G21" i="3"/>
  <c r="G22" i="3" s="1"/>
  <c r="G23" i="3" s="1"/>
  <c r="G24" i="3" s="1"/>
  <c r="G25" i="3" s="1"/>
  <c r="G26" i="3" s="1"/>
  <c r="G27" i="3" s="1"/>
  <c r="J72" i="3"/>
  <c r="J73" i="3"/>
  <c r="L73" i="3"/>
  <c r="N73" i="3" s="1"/>
  <c r="J76" i="3"/>
  <c r="L77" i="3"/>
  <c r="N77" i="3"/>
  <c r="J79" i="3"/>
  <c r="J80" i="3"/>
  <c r="L81" i="3"/>
  <c r="N81" i="3" s="1"/>
  <c r="O84" i="3"/>
  <c r="O86" i="3" s="1"/>
  <c r="E13" i="12"/>
  <c r="E16" i="12" s="1"/>
  <c r="E18" i="12" s="1"/>
  <c r="G13" i="12"/>
  <c r="G16" i="12" s="1"/>
  <c r="G18" i="12" s="1"/>
  <c r="K16" i="12"/>
  <c r="K18" i="12" s="1"/>
  <c r="M16" i="12"/>
  <c r="M18" i="12" s="1"/>
  <c r="G29" i="12"/>
  <c r="G34" i="12"/>
  <c r="G6" i="11"/>
  <c r="G7" i="11" s="1"/>
  <c r="G8" i="11" s="1"/>
  <c r="G9" i="11" s="1"/>
  <c r="G10" i="11" s="1"/>
  <c r="I14" i="11"/>
  <c r="F15" i="11"/>
  <c r="I15" i="11"/>
  <c r="J15" i="11"/>
  <c r="K15" i="11"/>
  <c r="L15" i="11"/>
  <c r="M15" i="11"/>
  <c r="L70" i="11" s="1"/>
  <c r="N15" i="11"/>
  <c r="O15" i="11"/>
  <c r="L72" i="11" s="1"/>
  <c r="N72" i="11" s="1"/>
  <c r="P15" i="11"/>
  <c r="Q15" i="11"/>
  <c r="R15" i="11"/>
  <c r="L75" i="11" s="1"/>
  <c r="N75" i="11" s="1"/>
  <c r="S15" i="11"/>
  <c r="L76" i="11" s="1"/>
  <c r="N76" i="11" s="1"/>
  <c r="T15" i="11"/>
  <c r="U15" i="11"/>
  <c r="L71" i="11"/>
  <c r="N71" i="11" s="1"/>
  <c r="L73" i="11"/>
  <c r="N73" i="11" s="1"/>
  <c r="L69" i="11"/>
  <c r="N69" i="11" s="1"/>
  <c r="N70" i="11"/>
  <c r="L74" i="11"/>
  <c r="N74" i="11" s="1"/>
  <c r="L77" i="11"/>
  <c r="N77" i="11" s="1"/>
  <c r="L78" i="11"/>
  <c r="N78" i="11" s="1"/>
  <c r="G17" i="11"/>
  <c r="G18" i="11" s="1"/>
  <c r="G19" i="11" s="1"/>
  <c r="G20" i="11" s="1"/>
  <c r="G21" i="11" s="1"/>
  <c r="G22" i="11" s="1"/>
  <c r="G23" i="11" s="1"/>
  <c r="G24" i="11" s="1"/>
  <c r="G25" i="11" s="1"/>
  <c r="G26" i="11" s="1"/>
  <c r="G27" i="11" s="1"/>
  <c r="G28" i="11" s="1"/>
  <c r="G29" i="11" s="1"/>
  <c r="G30" i="11" s="1"/>
  <c r="G31" i="11" s="1"/>
  <c r="G32" i="11" s="1"/>
  <c r="G33" i="11" s="1"/>
  <c r="G34" i="11" s="1"/>
  <c r="G35" i="11" s="1"/>
  <c r="G36" i="11" s="1"/>
  <c r="G37" i="11" s="1"/>
  <c r="G38" i="11" s="1"/>
  <c r="G39" i="11" s="1"/>
  <c r="G40" i="11" s="1"/>
  <c r="G41" i="11" s="1"/>
  <c r="G42" i="11" s="1"/>
  <c r="G43" i="11" s="1"/>
  <c r="G44" i="11" s="1"/>
  <c r="G45" i="11" s="1"/>
  <c r="G46" i="11" s="1"/>
  <c r="G47" i="11" s="1"/>
  <c r="G48" i="11" s="1"/>
  <c r="G49" i="11" s="1"/>
  <c r="G50" i="11" s="1"/>
  <c r="G51" i="11" s="1"/>
  <c r="G52" i="11" s="1"/>
  <c r="G53" i="11" s="1"/>
  <c r="G54" i="11" s="1"/>
  <c r="J76" i="11"/>
  <c r="O80" i="11"/>
  <c r="O82" i="11" s="1"/>
  <c r="E13" i="13"/>
  <c r="E16" i="13" s="1"/>
  <c r="E18" i="13" s="1"/>
  <c r="G13" i="13"/>
  <c r="G16" i="13" s="1"/>
  <c r="G18" i="13" s="1"/>
  <c r="K16" i="13"/>
  <c r="K18" i="13" s="1"/>
  <c r="M16" i="13"/>
  <c r="M18" i="13" s="1"/>
  <c r="G28" i="13"/>
  <c r="G33" i="13"/>
  <c r="G6" i="14"/>
  <c r="G7" i="14" s="1"/>
  <c r="G8" i="14" s="1"/>
  <c r="G9" i="14" s="1"/>
  <c r="G10" i="14" s="1"/>
  <c r="I14" i="14"/>
  <c r="F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G17" i="14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s="1"/>
  <c r="G34" i="14" s="1"/>
  <c r="G35" i="14" s="1"/>
  <c r="G36" i="14" s="1"/>
  <c r="G37" i="14" s="1"/>
  <c r="G38" i="14" s="1"/>
  <c r="G39" i="14" s="1"/>
  <c r="G40" i="14" s="1"/>
  <c r="G41" i="14" s="1"/>
  <c r="G42" i="14" s="1"/>
  <c r="G43" i="14" s="1"/>
  <c r="G44" i="14" s="1"/>
  <c r="G45" i="14" s="1"/>
  <c r="G46" i="14" s="1"/>
  <c r="G47" i="14" s="1"/>
  <c r="G48" i="14" s="1"/>
  <c r="G49" i="14" s="1"/>
  <c r="G50" i="14" s="1"/>
  <c r="G51" i="14" s="1"/>
  <c r="G52" i="14" s="1"/>
  <c r="G53" i="14" s="1"/>
  <c r="G54" i="14" s="1"/>
  <c r="S65" i="14"/>
  <c r="S66" i="14"/>
  <c r="O67" i="14"/>
  <c r="S67" i="14"/>
  <c r="S68" i="14"/>
  <c r="S69" i="14"/>
  <c r="S70" i="14"/>
  <c r="S71" i="14"/>
  <c r="S72" i="14"/>
  <c r="S73" i="14"/>
  <c r="S74" i="14"/>
  <c r="S75" i="14"/>
  <c r="O73" i="14"/>
  <c r="O74" i="14"/>
  <c r="T77" i="14"/>
  <c r="T79" i="14" s="1"/>
  <c r="E14" i="16"/>
  <c r="E17" i="16" s="1"/>
  <c r="E19" i="16" s="1"/>
  <c r="G14" i="16"/>
  <c r="G17" i="16" s="1"/>
  <c r="G19" i="16" s="1"/>
  <c r="K18" i="16"/>
  <c r="M18" i="16"/>
  <c r="M20" i="16" s="1"/>
  <c r="K20" i="16"/>
  <c r="G33" i="16"/>
  <c r="G35" i="16" s="1"/>
  <c r="G6" i="15"/>
  <c r="G7" i="15" s="1"/>
  <c r="G8" i="15" s="1"/>
  <c r="G9" i="15" s="1"/>
  <c r="G10" i="15" s="1"/>
  <c r="I14" i="15"/>
  <c r="F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G17" i="15"/>
  <c r="G18" i="15" s="1"/>
  <c r="G19" i="15" s="1"/>
  <c r="G20" i="15" s="1"/>
  <c r="G21" i="15" s="1"/>
  <c r="G22" i="15" s="1"/>
  <c r="G23" i="15" s="1"/>
  <c r="G24" i="15" s="1"/>
  <c r="G25" i="15" s="1"/>
  <c r="G26" i="15" s="1"/>
  <c r="G27" i="15" s="1"/>
  <c r="G28" i="15" s="1"/>
  <c r="G29" i="15" s="1"/>
  <c r="G30" i="15" s="1"/>
  <c r="G31" i="15" s="1"/>
  <c r="G32" i="15" s="1"/>
  <c r="G33" i="15" s="1"/>
  <c r="G34" i="15" s="1"/>
  <c r="G35" i="15" s="1"/>
  <c r="G36" i="15" s="1"/>
  <c r="G37" i="15" s="1"/>
  <c r="G38" i="15" s="1"/>
  <c r="G39" i="15" s="1"/>
  <c r="G40" i="15" s="1"/>
  <c r="G41" i="15" s="1"/>
  <c r="G42" i="15" s="1"/>
  <c r="G43" i="15" s="1"/>
  <c r="G44" i="15" s="1"/>
  <c r="G45" i="15" s="1"/>
  <c r="G46" i="15" s="1"/>
  <c r="G47" i="15" s="1"/>
  <c r="G48" i="15" s="1"/>
  <c r="G49" i="15" s="1"/>
  <c r="G50" i="15" s="1"/>
  <c r="G51" i="15" s="1"/>
  <c r="G52" i="15" s="1"/>
  <c r="G53" i="15" s="1"/>
  <c r="G54" i="15" s="1"/>
  <c r="G55" i="15" s="1"/>
  <c r="G56" i="15" s="1"/>
  <c r="P76" i="15"/>
  <c r="P78" i="15" s="1"/>
  <c r="P80" i="15" s="1"/>
  <c r="P82" i="15" s="1"/>
  <c r="G6" i="17"/>
  <c r="G7" i="17" s="1"/>
  <c r="G8" i="17" s="1"/>
  <c r="G9" i="17" s="1"/>
  <c r="G10" i="17" s="1"/>
  <c r="F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G17" i="17"/>
  <c r="G18" i="17" s="1"/>
  <c r="G19" i="17" s="1"/>
  <c r="G20" i="17" s="1"/>
  <c r="G21" i="17" s="1"/>
  <c r="G22" i="17" s="1"/>
  <c r="G23" i="17" s="1"/>
  <c r="G24" i="17" s="1"/>
  <c r="G25" i="17" s="1"/>
  <c r="G26" i="17" s="1"/>
  <c r="G27" i="17" s="1"/>
  <c r="G28" i="17" s="1"/>
  <c r="G29" i="17" s="1"/>
  <c r="G30" i="17" s="1"/>
  <c r="G31" i="17" s="1"/>
  <c r="G32" i="17" s="1"/>
  <c r="G33" i="17" s="1"/>
  <c r="G34" i="17" s="1"/>
  <c r="G35" i="17" s="1"/>
  <c r="G36" i="17" s="1"/>
  <c r="G37" i="17" s="1"/>
  <c r="G38" i="17" s="1"/>
  <c r="G39" i="17" s="1"/>
  <c r="G40" i="17" s="1"/>
  <c r="G41" i="17" s="1"/>
  <c r="G42" i="17" s="1"/>
  <c r="G43" i="17" s="1"/>
  <c r="G44" i="17" s="1"/>
  <c r="G45" i="17" s="1"/>
  <c r="G46" i="17" s="1"/>
  <c r="G47" i="17" s="1"/>
  <c r="G48" i="17" s="1"/>
  <c r="G49" i="17" s="1"/>
  <c r="G50" i="17" s="1"/>
  <c r="G51" i="17" s="1"/>
  <c r="G52" i="17" s="1"/>
  <c r="G53" i="17" s="1"/>
  <c r="G54" i="17" s="1"/>
  <c r="G55" i="17" s="1"/>
  <c r="G56" i="17" s="1"/>
  <c r="G57" i="17" s="1"/>
  <c r="G58" i="17" s="1"/>
  <c r="G59" i="17" s="1"/>
  <c r="G60" i="17" s="1"/>
  <c r="G61" i="17" s="1"/>
  <c r="G62" i="17" s="1"/>
  <c r="P76" i="17"/>
  <c r="P78" i="17"/>
  <c r="P80" i="17" s="1"/>
  <c r="P82" i="17" s="1"/>
  <c r="G6" i="9"/>
  <c r="G7" i="9" s="1"/>
  <c r="G8" i="9" s="1"/>
  <c r="G9" i="9" s="1"/>
  <c r="G10" i="9" s="1"/>
  <c r="G11" i="9" s="1"/>
  <c r="F16" i="9"/>
  <c r="I16" i="9"/>
  <c r="J16" i="9"/>
  <c r="K16" i="9"/>
  <c r="J5" i="10" s="1"/>
  <c r="L16" i="9"/>
  <c r="K5" i="10" s="1"/>
  <c r="M16" i="9"/>
  <c r="N16" i="9"/>
  <c r="O16" i="9"/>
  <c r="N5" i="10" s="1"/>
  <c r="P16" i="9"/>
  <c r="O5" i="10" s="1"/>
  <c r="Q16" i="9"/>
  <c r="R16" i="9"/>
  <c r="S16" i="9"/>
  <c r="R5" i="10" s="1"/>
  <c r="T16" i="9"/>
  <c r="S5" i="10" s="1"/>
  <c r="U16" i="9"/>
  <c r="G18" i="9"/>
  <c r="G19" i="9"/>
  <c r="G20" i="9" s="1"/>
  <c r="G21" i="9" s="1"/>
  <c r="G22" i="9" s="1"/>
  <c r="G23" i="9" s="1"/>
  <c r="G24" i="9" s="1"/>
  <c r="G25" i="9" s="1"/>
  <c r="G26" i="9" s="1"/>
  <c r="G27" i="9" s="1"/>
  <c r="G28" i="9" s="1"/>
  <c r="G29" i="9" s="1"/>
  <c r="G30" i="9" s="1"/>
  <c r="G31" i="9" s="1"/>
  <c r="G32" i="9" s="1"/>
  <c r="G33" i="9" s="1"/>
  <c r="G34" i="9" s="1"/>
  <c r="G35" i="9" s="1"/>
  <c r="G36" i="9" s="1"/>
  <c r="G37" i="9" s="1"/>
  <c r="G38" i="9" s="1"/>
  <c r="G39" i="9" s="1"/>
  <c r="G40" i="9" s="1"/>
  <c r="G41" i="9" s="1"/>
  <c r="G42" i="9" s="1"/>
  <c r="G43" i="9" s="1"/>
  <c r="G44" i="9" s="1"/>
  <c r="G45" i="9" s="1"/>
  <c r="G46" i="9" s="1"/>
  <c r="G47" i="9" s="1"/>
  <c r="G48" i="9" s="1"/>
  <c r="G49" i="9" s="1"/>
  <c r="G50" i="9" s="1"/>
  <c r="G51" i="9" s="1"/>
  <c r="G52" i="9" s="1"/>
  <c r="G53" i="9" s="1"/>
  <c r="G54" i="9" s="1"/>
  <c r="G55" i="9" s="1"/>
  <c r="G6" i="8"/>
  <c r="G7" i="8" s="1"/>
  <c r="G8" i="8" s="1"/>
  <c r="G9" i="8" s="1"/>
  <c r="G10" i="8" s="1"/>
  <c r="G11" i="8" s="1"/>
  <c r="F16" i="8"/>
  <c r="I16" i="8"/>
  <c r="H6" i="10" s="1"/>
  <c r="J16" i="8"/>
  <c r="I6" i="10" s="1"/>
  <c r="K16" i="8"/>
  <c r="J6" i="10" s="1"/>
  <c r="L16" i="8"/>
  <c r="K6" i="10"/>
  <c r="M16" i="8"/>
  <c r="L6" i="10" s="1"/>
  <c r="N16" i="8"/>
  <c r="M6" i="10" s="1"/>
  <c r="O16" i="8"/>
  <c r="N6" i="10" s="1"/>
  <c r="P16" i="8"/>
  <c r="O6" i="10"/>
  <c r="Q16" i="8"/>
  <c r="P6" i="10" s="1"/>
  <c r="R16" i="8"/>
  <c r="Q6" i="10" s="1"/>
  <c r="S16" i="8"/>
  <c r="T16" i="8"/>
  <c r="S6" i="10" s="1"/>
  <c r="U16" i="8"/>
  <c r="T6" i="10" s="1"/>
  <c r="G18" i="8"/>
  <c r="G19" i="8"/>
  <c r="G20" i="8" s="1"/>
  <c r="G21" i="8" s="1"/>
  <c r="G22" i="8" s="1"/>
  <c r="G23" i="8" s="1"/>
  <c r="G24" i="8" s="1"/>
  <c r="G25" i="8" s="1"/>
  <c r="G26" i="8" s="1"/>
  <c r="G27" i="8" s="1"/>
  <c r="G28" i="8" s="1"/>
  <c r="G29" i="8" s="1"/>
  <c r="G30" i="8" s="1"/>
  <c r="G31" i="8" s="1"/>
  <c r="G32" i="8" s="1"/>
  <c r="G33" i="8" s="1"/>
  <c r="G34" i="8" s="1"/>
  <c r="G35" i="8" s="1"/>
  <c r="G36" i="8" s="1"/>
  <c r="G37" i="8" s="1"/>
  <c r="G38" i="8" s="1"/>
  <c r="G39" i="8" s="1"/>
  <c r="G40" i="8" s="1"/>
  <c r="G41" i="8" s="1"/>
  <c r="G42" i="8" s="1"/>
  <c r="G43" i="8" s="1"/>
  <c r="G44" i="8" s="1"/>
  <c r="G45" i="8" s="1"/>
  <c r="G46" i="8" s="1"/>
  <c r="G47" i="8" s="1"/>
  <c r="G48" i="8" s="1"/>
  <c r="G49" i="8" s="1"/>
  <c r="G50" i="8" s="1"/>
  <c r="G51" i="8" s="1"/>
  <c r="G52" i="8" s="1"/>
  <c r="G53" i="8" s="1"/>
  <c r="G54" i="8" s="1"/>
  <c r="G55" i="8" s="1"/>
  <c r="G56" i="8" s="1"/>
  <c r="B5" i="10"/>
  <c r="C5" i="10"/>
  <c r="H5" i="10"/>
  <c r="I5" i="10"/>
  <c r="L5" i="10"/>
  <c r="M5" i="10"/>
  <c r="P5" i="10"/>
  <c r="Q5" i="10"/>
  <c r="T5" i="10"/>
  <c r="B6" i="10"/>
  <c r="C6" i="10"/>
  <c r="R6" i="10"/>
  <c r="B7" i="10"/>
  <c r="C7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B8" i="10"/>
  <c r="C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B9" i="10"/>
  <c r="C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B10" i="10"/>
  <c r="C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B11" i="10"/>
  <c r="C11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B12" i="10"/>
  <c r="C12" i="10"/>
  <c r="F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V15" i="15"/>
  <c r="E29" i="23" l="1"/>
  <c r="E28" i="25"/>
  <c r="E38" i="4"/>
  <c r="J77" i="11"/>
  <c r="G36" i="12"/>
  <c r="C29" i="23"/>
  <c r="E28" i="27"/>
  <c r="C26" i="29"/>
  <c r="G28" i="3"/>
  <c r="G29" i="3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C28" i="25"/>
  <c r="G35" i="13"/>
  <c r="K11" i="11"/>
  <c r="L68" i="11"/>
  <c r="N68" i="11" s="1"/>
  <c r="N80" i="11" s="1"/>
  <c r="S77" i="14"/>
  <c r="J70" i="11"/>
</calcChain>
</file>

<file path=xl/comments1.xml><?xml version="1.0" encoding="utf-8"?>
<comments xmlns="http://schemas.openxmlformats.org/spreadsheetml/2006/main">
  <authors>
    <author>Keith Leesmith</author>
  </authors>
  <commentList>
    <comment ref="D53" authorId="0" shapeId="0">
      <text>
        <r>
          <rPr>
            <b/>
            <sz val="8"/>
            <color indexed="81"/>
            <rFont val="Tahoma"/>
            <family val="2"/>
          </rPr>
          <t>Keith Leesmith:</t>
        </r>
        <r>
          <rPr>
            <sz val="8"/>
            <color indexed="81"/>
            <rFont val="Tahoma"/>
            <family val="2"/>
          </rPr>
          <t xml:space="preserve">
Cleared 05/04/07
</t>
        </r>
      </text>
    </comment>
  </commentList>
</comments>
</file>

<file path=xl/comments2.xml><?xml version="1.0" encoding="utf-8"?>
<comments xmlns="http://schemas.openxmlformats.org/spreadsheetml/2006/main">
  <authors>
    <author>Keith</author>
  </authors>
  <commentList>
    <comment ref="D68" authorId="0" shapeId="0">
      <text>
        <r>
          <rPr>
            <b/>
            <sz val="9"/>
            <color indexed="81"/>
            <rFont val="Tahoma"/>
            <family val="2"/>
          </rPr>
          <t>Keith:</t>
        </r>
        <r>
          <rPr>
            <sz val="9"/>
            <color indexed="81"/>
            <rFont val="Tahoma"/>
            <family val="2"/>
          </rPr>
          <t xml:space="preserve">
cleared 02/04/13
</t>
        </r>
      </text>
    </comment>
    <comment ref="D72" authorId="0" shapeId="0">
      <text>
        <r>
          <rPr>
            <b/>
            <sz val="9"/>
            <color indexed="81"/>
            <rFont val="Tahoma"/>
            <family val="2"/>
          </rPr>
          <t>Keith:</t>
        </r>
        <r>
          <rPr>
            <sz val="9"/>
            <color indexed="81"/>
            <rFont val="Tahoma"/>
            <family val="2"/>
          </rPr>
          <t xml:space="preserve">
cleared 03/04/13
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Keith:</t>
        </r>
        <r>
          <rPr>
            <sz val="9"/>
            <color indexed="81"/>
            <rFont val="Tahoma"/>
            <family val="2"/>
          </rPr>
          <t xml:space="preserve">
cleared 08/04/13
</t>
        </r>
      </text>
    </comment>
  </commentList>
</comments>
</file>

<file path=xl/sharedStrings.xml><?xml version="1.0" encoding="utf-8"?>
<sst xmlns="http://schemas.openxmlformats.org/spreadsheetml/2006/main" count="3806" uniqueCount="842">
  <si>
    <t>Date</t>
  </si>
  <si>
    <t>Voucher Number</t>
  </si>
  <si>
    <t>Details</t>
  </si>
  <si>
    <t>Cheque</t>
  </si>
  <si>
    <t>Income</t>
  </si>
  <si>
    <t>BALANCE</t>
  </si>
  <si>
    <t>Payment Total</t>
  </si>
  <si>
    <t>VAT</t>
  </si>
  <si>
    <t>Clerks Salary</t>
  </si>
  <si>
    <t>Grounds Maintenance</t>
  </si>
  <si>
    <t>Subscriptions &amp; Training</t>
  </si>
  <si>
    <t>Insurance</t>
  </si>
  <si>
    <t>Admin</t>
  </si>
  <si>
    <t>Rent</t>
  </si>
  <si>
    <t>Audit Fees</t>
  </si>
  <si>
    <t>Election Costs</t>
  </si>
  <si>
    <t>Sundries</t>
  </si>
  <si>
    <t>RUNNING TOTAL -&gt;</t>
  </si>
  <si>
    <t>WHOLE YEAR BUDGET  -&gt;</t>
  </si>
  <si>
    <t>Repairs / Contingency</t>
  </si>
  <si>
    <t>balance b/f</t>
  </si>
  <si>
    <t xml:space="preserve">                                                                                                              </t>
  </si>
  <si>
    <t>Donations inc Section 137</t>
  </si>
  <si>
    <t>BUDGET October 2004 -&gt;</t>
  </si>
  <si>
    <t>Parish Precept</t>
  </si>
  <si>
    <t>Allotment Rents</t>
  </si>
  <si>
    <t>Bank Interest</t>
  </si>
  <si>
    <t>Expenditure</t>
  </si>
  <si>
    <t>Clerk's Salary</t>
  </si>
  <si>
    <t>Subscriptions/Training</t>
  </si>
  <si>
    <t>Administration</t>
  </si>
  <si>
    <t>Donations inc S137</t>
  </si>
  <si>
    <t>Allotment Ground Rent</t>
  </si>
  <si>
    <t>Plus VAT to be reclaimed</t>
  </si>
  <si>
    <t>plus opening balance</t>
  </si>
  <si>
    <t>less closing balance</t>
  </si>
  <si>
    <t>2003/04</t>
  </si>
  <si>
    <t>-</t>
  </si>
  <si>
    <t>Keith Leesmith</t>
  </si>
  <si>
    <t>BINHAM PARISH COUNCIL - ACCOUNTS 2005- 2006</t>
  </si>
  <si>
    <t>BINHAM PARISH COUNCIL - ACCOUNTS 2003- 2004</t>
  </si>
  <si>
    <t>BINHAM PARISH COUNCIL - ACCOUNTS 2004- 2005</t>
  </si>
  <si>
    <t>Current Account:</t>
  </si>
  <si>
    <t>1st half Precept</t>
  </si>
  <si>
    <t>dc</t>
  </si>
  <si>
    <t>Scott - Allotment Rent</t>
  </si>
  <si>
    <t>cr</t>
  </si>
  <si>
    <t>Allianz Cornhill Insurance</t>
  </si>
  <si>
    <t>Ken Cathrine - March/April</t>
  </si>
  <si>
    <t>NNDC - Investment Income</t>
  </si>
  <si>
    <t>Murphy - 3 x Allotment rent</t>
  </si>
  <si>
    <t xml:space="preserve"> cr</t>
  </si>
  <si>
    <t>Ken Cathrine - May</t>
  </si>
  <si>
    <t>NNDC- Investment Income</t>
  </si>
  <si>
    <t>Bank</t>
  </si>
  <si>
    <t>x</t>
  </si>
  <si>
    <t>NNDC - Precept</t>
  </si>
  <si>
    <t>Stody Estate</t>
  </si>
  <si>
    <t>Ken Cathrine</t>
  </si>
  <si>
    <t>Audit Commission</t>
  </si>
  <si>
    <t>Mandy Allen</t>
  </si>
  <si>
    <t>NNDC Precept</t>
  </si>
  <si>
    <t>Deposit Account:</t>
  </si>
  <si>
    <t>Transfers to Deposit Account</t>
  </si>
  <si>
    <t>Transfer to Deposit a/c</t>
  </si>
  <si>
    <t>tfr</t>
  </si>
  <si>
    <t>*</t>
  </si>
  <si>
    <t>Transfer from Deposit a/c</t>
  </si>
  <si>
    <t>Interest</t>
  </si>
  <si>
    <t>Transfers from Current Account</t>
  </si>
  <si>
    <t>Transfer from Current a/c</t>
  </si>
  <si>
    <t>Transfer to Current a/c</t>
  </si>
  <si>
    <t>balance c/f</t>
  </si>
  <si>
    <t>Transfers from Current a/c</t>
  </si>
  <si>
    <t>NNDC - Precept 1st Half</t>
  </si>
  <si>
    <t>A Mears</t>
  </si>
  <si>
    <t>Allianz Cornhill</t>
  </si>
  <si>
    <t>P Smith - notice board</t>
  </si>
  <si>
    <t>Election Fees</t>
  </si>
  <si>
    <t>Transfer from deposit account</t>
  </si>
  <si>
    <t>Overdraft Interest</t>
  </si>
  <si>
    <t>dd</t>
  </si>
  <si>
    <t>NNDC - Precept 2nd half</t>
  </si>
  <si>
    <t>Transfer to current account</t>
  </si>
  <si>
    <t>BINHAM PARISH COUNCIL - ACCOUNTS 2004/2005</t>
  </si>
  <si>
    <t>Allotment rent - Scott</t>
  </si>
  <si>
    <t>Burial Fees</t>
  </si>
  <si>
    <t>New Notice Board</t>
  </si>
  <si>
    <t>Notes</t>
  </si>
  <si>
    <t>Notes:</t>
  </si>
  <si>
    <t>1) Two years rent paid to Stody Estate this year</t>
  </si>
  <si>
    <t>2) Two years Audit fees paid this year</t>
  </si>
  <si>
    <t>Account balances</t>
  </si>
  <si>
    <t>Deposit Account</t>
  </si>
  <si>
    <t>Opening balance</t>
  </si>
  <si>
    <t>Closing balance</t>
  </si>
  <si>
    <t xml:space="preserve">Increase </t>
  </si>
  <si>
    <t>Current Account</t>
  </si>
  <si>
    <t>Decrease</t>
  </si>
  <si>
    <t>Overall increase in funds</t>
  </si>
  <si>
    <t xml:space="preserve">These accounts are compiled from the papers </t>
  </si>
  <si>
    <t>and books passed to me on 19 June 2005</t>
  </si>
  <si>
    <t>Parish Clerk and Responsible Financial Officer</t>
  </si>
  <si>
    <t>Ken Cathrine - June</t>
  </si>
  <si>
    <t>BANK RECONCILED - STATEMENT 05.07.05</t>
  </si>
  <si>
    <t>BINHAM PARISH COUNCIL - ACCOUNTS 2002- 2003</t>
  </si>
  <si>
    <t>BINHAM PARISH COUNCIL - ACCOUNTS 1998 - 1999</t>
  </si>
  <si>
    <t>BINHAM PARISH COUNCIL - ACCOUNTS 1999 - 2000</t>
  </si>
  <si>
    <t>BINHAM PARISH COUNCIL - ACCOUNTS 2000 - 2001</t>
  </si>
  <si>
    <t>BINHAM PARISH COUNCIL - ACCOUNTS 2001 - 2002</t>
  </si>
  <si>
    <t>WHOLE YEAR BUDGET -&gt;</t>
  </si>
  <si>
    <t>Transfer to Current Account</t>
  </si>
  <si>
    <t>NNDC - Interest</t>
  </si>
  <si>
    <t>NCAPTC Subscription</t>
  </si>
  <si>
    <t>Newstead - grass</t>
  </si>
  <si>
    <t>Knights - allotments</t>
  </si>
  <si>
    <t>Business Centre - stationery</t>
  </si>
  <si>
    <t>Misc Credit ? !`</t>
  </si>
  <si>
    <t>NNDC  - precept</t>
  </si>
  <si>
    <t>Cornhill Insurance</t>
  </si>
  <si>
    <t>Current Account Interest</t>
  </si>
  <si>
    <t>TAYLOR FARMS - 3YRS</t>
  </si>
  <si>
    <t>Blyth - Funeral Director</t>
  </si>
  <si>
    <t>Clerk's Expenses</t>
  </si>
  <si>
    <t>Binham Village Hall - donation</t>
  </si>
  <si>
    <t>NNDC - Planning Permit</t>
  </si>
  <si>
    <t>M Beckham - Timber</t>
  </si>
  <si>
    <t>Clerk's salary</t>
  </si>
  <si>
    <t>Victim Support</t>
  </si>
  <si>
    <t>P Smith - Notice Board</t>
  </si>
  <si>
    <t>NNDC - precept</t>
  </si>
  <si>
    <t>Clerk's expenses</t>
  </si>
  <si>
    <t>NCAPTC subscription</t>
  </si>
  <si>
    <t>Mears - grass</t>
  </si>
  <si>
    <t>Waites - Allotment</t>
  </si>
  <si>
    <t>Blyth &amp; Sons Ltd</t>
  </si>
  <si>
    <t>TAYLOR FARMS</t>
  </si>
  <si>
    <t>McEwan - Allotment</t>
  </si>
  <si>
    <t>Murphy - Allotment</t>
  </si>
  <si>
    <t>NNDC Treasurer's Dept?</t>
  </si>
  <si>
    <t>Canler &amp; Son</t>
  </si>
  <si>
    <t>Knights</t>
  </si>
  <si>
    <t>Sign World Norwich</t>
  </si>
  <si>
    <t>Transfer from deposit a/c</t>
  </si>
  <si>
    <t>Humberstone- VH decoration</t>
  </si>
  <si>
    <t>VAT repayment</t>
  </si>
  <si>
    <t>Anglia Funeral Services</t>
  </si>
  <si>
    <t>NCC - VH Signs</t>
  </si>
  <si>
    <t>NNDC - interest</t>
  </si>
  <si>
    <t>W Wales ?????????????</t>
  </si>
  <si>
    <t>Clerk's salary &amp; expenses</t>
  </si>
  <si>
    <t>P Smith- Noticeboard?</t>
  </si>
  <si>
    <t>District Audit</t>
  </si>
  <si>
    <t>G &amp; F Knight</t>
  </si>
  <si>
    <t>Royal Mint</t>
  </si>
  <si>
    <t>memorial</t>
  </si>
  <si>
    <t>Blyth &amp; Sons</t>
  </si>
  <si>
    <t>Waites - allotment</t>
  </si>
  <si>
    <t>B Huggins ????</t>
  </si>
  <si>
    <t>Binham Youth Group</t>
  </si>
  <si>
    <t>NN Comm.Transport Part.</t>
  </si>
  <si>
    <t>Precept</t>
  </si>
  <si>
    <t>D Harvey ??????????</t>
  </si>
  <si>
    <t>Air Ambulance</t>
  </si>
  <si>
    <t>Mrs Stemmer Baldwin ??</t>
  </si>
  <si>
    <t>GC &amp; FC Knight Ltd</t>
  </si>
  <si>
    <t>Minute Book (J.Case)???</t>
  </si>
  <si>
    <t>P Smith ????????</t>
  </si>
  <si>
    <t>Jubilee Committee</t>
  </si>
  <si>
    <t>Dial-a-ride</t>
  </si>
  <si>
    <t>GC &amp; FC Knight</t>
  </si>
  <si>
    <t>E.Brown - Jubillee Party</t>
  </si>
  <si>
    <t>Bernard Hardy ?????????</t>
  </si>
  <si>
    <t>Citizen's Advice Bureau</t>
  </si>
  <si>
    <t>Other Income</t>
  </si>
  <si>
    <t>98/99</t>
  </si>
  <si>
    <t>99/00</t>
  </si>
  <si>
    <t>00/01</t>
  </si>
  <si>
    <t>01/02</t>
  </si>
  <si>
    <t>02/03</t>
  </si>
  <si>
    <t>03/04</t>
  </si>
  <si>
    <t>04/05</t>
  </si>
  <si>
    <t>05/06</t>
  </si>
  <si>
    <t>Opening balance deposit a/c</t>
  </si>
  <si>
    <t>Opening balance current a/c</t>
  </si>
  <si>
    <t>Allotment - Hingley 05/06</t>
  </si>
  <si>
    <t>Taylor Farms - 6 years rent</t>
  </si>
  <si>
    <t>Burial - BRH Tuck (Sutton)</t>
  </si>
  <si>
    <t>Allianz Cornhill extra cover</t>
  </si>
  <si>
    <t>R Muncey - internal audit</t>
  </si>
  <si>
    <t>Clerks salary/exs - 4 months</t>
  </si>
  <si>
    <t>PAYE</t>
  </si>
  <si>
    <t>Ken Cathrine - July</t>
  </si>
  <si>
    <t>Last Year Spent</t>
  </si>
  <si>
    <t>This Year Budget</t>
  </si>
  <si>
    <t>This Year Spent</t>
  </si>
  <si>
    <t>Proposed Budget</t>
  </si>
  <si>
    <t>Subs &amp; Training</t>
  </si>
  <si>
    <t>Repairs/Contingency</t>
  </si>
  <si>
    <t>Less Income</t>
  </si>
  <si>
    <t>Precept Required</t>
  </si>
  <si>
    <t>Ken Cathrine - August</t>
  </si>
  <si>
    <t>Precept - 2nd half</t>
  </si>
  <si>
    <t>BANK RECONCILED - STATEMENT 05.10.05</t>
  </si>
  <si>
    <t>Estimated additional expenditure</t>
  </si>
  <si>
    <t>Estimated Total Expenditure</t>
  </si>
  <si>
    <t xml:space="preserve">     ?</t>
  </si>
  <si>
    <t>PROPOSED PRECEPT 2005/2006 - BINHAM PARISH COUNCIL</t>
  </si>
  <si>
    <t>Stody Estate - allotments</t>
  </si>
  <si>
    <t xml:space="preserve">Ken Cathrine </t>
  </si>
  <si>
    <t>Postage Stamps</t>
  </si>
  <si>
    <t>Mrs Sullivan - xmas lights</t>
  </si>
  <si>
    <t>BANK RECONCILED - STATEMENT 05.01.06</t>
  </si>
  <si>
    <t>Burials- Bird &amp; Saunders</t>
  </si>
  <si>
    <t>Hutton &amp; Rostron</t>
  </si>
  <si>
    <t>CAB Donation</t>
  </si>
  <si>
    <t>VAT rebate</t>
  </si>
  <si>
    <t>Walter Newstead deceased</t>
  </si>
  <si>
    <t>BANK RECONCILED - STATEMENT 31.03.06</t>
  </si>
  <si>
    <t>BINHAM PARISH COUNCIL - ACCOUNTS 2006- 2007</t>
  </si>
  <si>
    <t>BUDGET October 2005 -&gt;</t>
  </si>
  <si>
    <t>Allotment - Scott</t>
  </si>
  <si>
    <t>Allotment - Murphy</t>
  </si>
  <si>
    <t>Pit - Taylor</t>
  </si>
  <si>
    <t>NNDC Investment Income</t>
  </si>
  <si>
    <t>Precept - 1st Half</t>
  </si>
  <si>
    <t>BINHAM PARISH COUNCIL - ACCOUNTS 2005/2006</t>
  </si>
  <si>
    <t>2004/2005</t>
  </si>
  <si>
    <t>Pit Rent</t>
  </si>
  <si>
    <t>S137 - Donation to CAB</t>
  </si>
  <si>
    <t>S137 - Christmas Lights</t>
  </si>
  <si>
    <t>S137 - Pathway Consultants</t>
  </si>
  <si>
    <t>Plus VAT reclaimed</t>
  </si>
  <si>
    <t>Plus VAT paid</t>
  </si>
  <si>
    <t>1) Includes £24 previously owed</t>
  </si>
  <si>
    <t>2) 6 years rent</t>
  </si>
  <si>
    <t>Allotment - Hingley</t>
  </si>
  <si>
    <t>Howell - monument fee</t>
  </si>
  <si>
    <t>Cornhill - additional prem.</t>
  </si>
  <si>
    <t>BANK RECONCILED - STATEMENT 05.07.06</t>
  </si>
  <si>
    <t>X</t>
  </si>
  <si>
    <t>Inland Revenue</t>
  </si>
  <si>
    <t>Newstead dec'd</t>
  </si>
  <si>
    <t>Michael Beckham dec'd</t>
  </si>
  <si>
    <t>BANK RECONCILED - STATEMENT 05.10.06</t>
  </si>
  <si>
    <t>Roger Muncey</t>
  </si>
  <si>
    <t>New Village Sign</t>
  </si>
  <si>
    <t>Uncontested Election</t>
  </si>
  <si>
    <t xml:space="preserve">SUGGESTED £4500 </t>
  </si>
  <si>
    <t>H Brett - gravestone</t>
  </si>
  <si>
    <t>Blyth - burial</t>
  </si>
  <si>
    <t>BANK RECONCILED - STATEMENT 05.01.07</t>
  </si>
  <si>
    <t>Citizens Advice Bureau</t>
  </si>
  <si>
    <t>Mrs Sullivan - Xmas Lights</t>
  </si>
  <si>
    <t>Band for Christmas Carols</t>
  </si>
  <si>
    <t>BANK RECONCILED - STATEMENT 30.03.07</t>
  </si>
  <si>
    <t>BINHAM PARISH COUNCIL - ACCOUNTS 2006/2007</t>
  </si>
  <si>
    <t>2005/2006</t>
  </si>
  <si>
    <t>Cemetery Fees</t>
  </si>
  <si>
    <t>BINHAM PARISH COUNCIL - ACCOUNTS 2007 - 2008</t>
  </si>
  <si>
    <t>BUDGET October 2006 -&gt;</t>
  </si>
  <si>
    <t>NNDC Investment Account</t>
  </si>
  <si>
    <t>Precept - 1st half</t>
  </si>
  <si>
    <t>Taylor Farms - Pit rent</t>
  </si>
  <si>
    <t>Scott - allotment</t>
  </si>
  <si>
    <t>Murphy - allotment</t>
  </si>
  <si>
    <t>PAYE less overpayment</t>
  </si>
  <si>
    <t>Unpaid allotment cheque</t>
  </si>
  <si>
    <t>BANK RECONCILED - STATEMENT 05.07.07</t>
  </si>
  <si>
    <t>#</t>
  </si>
  <si>
    <t>replacement allotment cheque</t>
  </si>
  <si>
    <t>Burial - Mrs Howell</t>
  </si>
  <si>
    <t>Roger Muncey - Internal Audit</t>
  </si>
  <si>
    <t>BANK RECONCILED - STATEMENT 05.10.07</t>
  </si>
  <si>
    <t>PROPOSED PRECEPT 2008/2009 - BINHAM PARISH COUNCIL</t>
  </si>
  <si>
    <t>NNDC - Election</t>
  </si>
  <si>
    <t>Alzheimers Society</t>
  </si>
  <si>
    <t>Rissman &amp; Sons</t>
  </si>
  <si>
    <t>BANK RECONCILED - STATEMENT 04.01.08</t>
  </si>
  <si>
    <t>E Brown - Christmas Carols</t>
  </si>
  <si>
    <t>BANK RECONCILED - STATEMENT 31.03.08</t>
  </si>
  <si>
    <t>BINHAM PARISH COUNCIL - ACCOUNTS 2007/2008</t>
  </si>
  <si>
    <t>2006/2007</t>
  </si>
  <si>
    <t>PAYE "on-line" incentive</t>
  </si>
  <si>
    <t>Donation to CAB</t>
  </si>
  <si>
    <t>S137 - Alzheimers Society</t>
  </si>
  <si>
    <t>Removal of Tree on small green</t>
  </si>
  <si>
    <t xml:space="preserve">Election </t>
  </si>
  <si>
    <t>BINHAM PARISH COUNCIL - ACCOUNTS 2008 - 2009</t>
  </si>
  <si>
    <t>BUDGET October 2007 -&gt;</t>
  </si>
  <si>
    <t>Allotment - Gould</t>
  </si>
  <si>
    <t>Taylor Farms - Pit Rent</t>
  </si>
  <si>
    <t>Blyth - Burial</t>
  </si>
  <si>
    <t>Allianz Insurance</t>
  </si>
  <si>
    <t>PAYE less incentive</t>
  </si>
  <si>
    <t>Warren Trett</t>
  </si>
  <si>
    <t>Blyth - Memorial</t>
  </si>
  <si>
    <t>BANK RECONCILED - STATEMENT 04.07.08</t>
  </si>
  <si>
    <t>Brett - Memorial</t>
  </si>
  <si>
    <t>Inland Revenue PAYE</t>
  </si>
  <si>
    <t>interest</t>
  </si>
  <si>
    <t>BANK RECONCILED - STATEMENT 03.10.08</t>
  </si>
  <si>
    <t>BANK RECONCILED - STATEMENT 30.10.08</t>
  </si>
  <si>
    <t>New Litter Bin</t>
  </si>
  <si>
    <t>Suggested minimum reserve</t>
  </si>
  <si>
    <t>Less estimated balance 31/03/09</t>
  </si>
  <si>
    <t>Less possible income</t>
  </si>
  <si>
    <t>Suggested Precept</t>
  </si>
  <si>
    <t>PROPOSED PRECEPT 2009/2010 - BINHAM PC</t>
  </si>
  <si>
    <t>BINHAM PARISH COUNCIL - ACCOUNTS 2009-2010</t>
  </si>
  <si>
    <t>Mazars</t>
  </si>
  <si>
    <t>Kenneth Howell Burial</t>
  </si>
  <si>
    <t>BANK RECONCILED - STATEMENT 30.12.08</t>
  </si>
  <si>
    <t>BANK RECONCILED - STATEMENT 27.02.09</t>
  </si>
  <si>
    <t>WellsTC - Radar Gun</t>
  </si>
  <si>
    <t>Norfolk Accident Rescue</t>
  </si>
  <si>
    <t>Cemetery Burial</t>
  </si>
  <si>
    <t>BINHAM PARISH COUNCIL - ACCOUNTS 2008/2009</t>
  </si>
  <si>
    <t>2007/2008</t>
  </si>
  <si>
    <t>Donations</t>
  </si>
  <si>
    <t>New village sign</t>
  </si>
  <si>
    <t>Blyth &amp; Co</t>
  </si>
  <si>
    <t>NNDC - Investment income</t>
  </si>
  <si>
    <t>3 x Allotment rents</t>
  </si>
  <si>
    <t>Glasden - Litter Bin</t>
  </si>
  <si>
    <t>Taylor Farms - pit rent</t>
  </si>
  <si>
    <t>BANK RECONCILED 29.04.09</t>
  </si>
  <si>
    <t>BANK RECONCILED 29.06.09</t>
  </si>
  <si>
    <t>PAYE 1st Quarter</t>
  </si>
  <si>
    <t>BANK RECONCILED 28.08.09</t>
  </si>
  <si>
    <t>PAYE 2nd Quarter</t>
  </si>
  <si>
    <t>Mazars - audit</t>
  </si>
  <si>
    <t>Cemetery - memorial alteration</t>
  </si>
  <si>
    <t>BANK RECONCILED 30.10.09</t>
  </si>
  <si>
    <t>Cemetery Memorial</t>
  </si>
  <si>
    <t>Stody Estate - allotments rent</t>
  </si>
  <si>
    <t>Less estimated balance 31/03/10</t>
  </si>
  <si>
    <t>To Balance</t>
  </si>
  <si>
    <t>Propose - no increase - £4500</t>
  </si>
  <si>
    <t>PROPOSED PRECEPT 2010/2011- BINHAM PC</t>
  </si>
  <si>
    <t>Norfolk Lowland Search &amp; Rescue</t>
  </si>
  <si>
    <t>Cemetery - memorial</t>
  </si>
  <si>
    <t>BANK RECONCILED 30.12.09</t>
  </si>
  <si>
    <t>NNDC - brown bin at Priory</t>
  </si>
  <si>
    <t>PAYE - 3rd quarter</t>
  </si>
  <si>
    <t>BANK RECONCILED 26.02.10</t>
  </si>
  <si>
    <t>Norfolk Rural Community Council</t>
  </si>
  <si>
    <t>PAYE - 4th quarter less incentive</t>
  </si>
  <si>
    <t>BANK RECONCILED 31.03.10</t>
  </si>
  <si>
    <t>BINHAM PARISH COUNCIL - ACCOUNTS 2009/2010</t>
  </si>
  <si>
    <t>2008/2009</t>
  </si>
  <si>
    <t xml:space="preserve">Overall increase </t>
  </si>
  <si>
    <t>New litter bin</t>
  </si>
  <si>
    <t>Rubbish collection</t>
  </si>
  <si>
    <t>Subscriptions</t>
  </si>
  <si>
    <t>BINHAM PARISH COUNCIL - ACCOUNTS 2010-2011</t>
  </si>
  <si>
    <t>English Heritage - Cock. Cross</t>
  </si>
  <si>
    <t>NNDC - investment income</t>
  </si>
  <si>
    <t>S Marshall - No Parking signs</t>
  </si>
  <si>
    <t>BANK RECONCILED 29.04.10</t>
  </si>
  <si>
    <t>NNDC - Brown Bin at Priory</t>
  </si>
  <si>
    <t>Aon - Insurance renewal</t>
  </si>
  <si>
    <t>1st half of Precept</t>
  </si>
  <si>
    <t>Brett &amp; Son - Cemetery</t>
  </si>
  <si>
    <t>Allotment rents</t>
  </si>
  <si>
    <t>BUDGET November 2009 -&gt;</t>
  </si>
  <si>
    <t>G K Cathrine</t>
  </si>
  <si>
    <t>Taylor - Pit Rental</t>
  </si>
  <si>
    <t>Blyth - Cemetery</t>
  </si>
  <si>
    <t>BANK RECONCILED 29.06.10</t>
  </si>
  <si>
    <t>Keith Leesmith - 1st Quarter</t>
  </si>
  <si>
    <t>PAYE - 1st Quarter</t>
  </si>
  <si>
    <t>Brett - memorial</t>
  </si>
  <si>
    <t>BANK RECONCILED 27.08.10</t>
  </si>
  <si>
    <t>Norfolk ALC</t>
  </si>
  <si>
    <t>Keith Leesmith - 2nd Quarter</t>
  </si>
  <si>
    <t>PAYE - 2nd Quarter</t>
  </si>
  <si>
    <t>Mazars audit</t>
  </si>
  <si>
    <t>BANK RECONCILED 29.10.10</t>
  </si>
  <si>
    <t>PROPOSED PRECEPT 2011/2012- BINHAM PC</t>
  </si>
  <si>
    <t>Held for English Heritage</t>
  </si>
  <si>
    <t>Propose - Reduction to  - £3500</t>
  </si>
  <si>
    <t>transfer from current account</t>
  </si>
  <si>
    <t>Study Estate Ltd</t>
  </si>
  <si>
    <t>Transfer to deposit Account</t>
  </si>
  <si>
    <t>BANK RECONCILED 30.12.10</t>
  </si>
  <si>
    <t>Keith Leesmith - 3rd Quarter</t>
  </si>
  <si>
    <t>PAYE - 3rd Quarter</t>
  </si>
  <si>
    <t>Norfolk Accident Rescue Service</t>
  </si>
  <si>
    <t>Cemetery memorial</t>
  </si>
  <si>
    <t>8a</t>
  </si>
  <si>
    <t>BANK RECONCILED 25/02/11</t>
  </si>
  <si>
    <t>Norfolk RCC - subscription</t>
  </si>
  <si>
    <t>PAYE 4th quarter</t>
  </si>
  <si>
    <t>BANK RECONCILED 31/03/11/11</t>
  </si>
  <si>
    <t>BINHAM PARISH COUNCIL - ACCOUNTS 2011-2012</t>
  </si>
  <si>
    <t>Bond - cemetery reservation</t>
  </si>
  <si>
    <t>Brett - cemetery memorial</t>
  </si>
  <si>
    <t>Precept - 1st instalment</t>
  </si>
  <si>
    <t>BINHAM PARISH COUNCIL - ACCOUNTS 2010/2011</t>
  </si>
  <si>
    <t>2009/2010</t>
  </si>
  <si>
    <r>
      <rPr>
        <i/>
        <sz val="10"/>
        <rFont val="Arial"/>
        <family val="2"/>
      </rPr>
      <t>No Parking</t>
    </r>
    <r>
      <rPr>
        <sz val="10"/>
        <rFont val="Arial"/>
        <family val="2"/>
      </rPr>
      <t xml:space="preserve"> signs</t>
    </r>
  </si>
  <si>
    <t xml:space="preserve">English Heritage </t>
  </si>
  <si>
    <t>[held for English Heritage]</t>
  </si>
  <si>
    <t>[1200.00]</t>
  </si>
  <si>
    <t>Taylor Farm Partnership</t>
  </si>
  <si>
    <t>AON Insurance</t>
  </si>
  <si>
    <t>BANK RECONCILED 29.06.11</t>
  </si>
  <si>
    <t>Priory Brown Bin emptying</t>
  </si>
  <si>
    <t>investment income from NNDC</t>
  </si>
  <si>
    <t>PAYE 1st quarter</t>
  </si>
  <si>
    <t>Jarvis cemetery</t>
  </si>
  <si>
    <t>BANK RECONCILED 30.08.11</t>
  </si>
  <si>
    <t>Pointer Memorial</t>
  </si>
  <si>
    <t>PAYE 2nd quarter</t>
  </si>
  <si>
    <t>Precept - 2nd Instalment</t>
  </si>
  <si>
    <t>Pointer Burial</t>
  </si>
  <si>
    <t>Simion Memorial</t>
  </si>
  <si>
    <t>BANK RECONCILED 28.10.11</t>
  </si>
  <si>
    <t>PROPOSED PRECEPT 2012/2013- BINHAM PC</t>
  </si>
  <si>
    <t>Rubbish Collection</t>
  </si>
  <si>
    <t>Brett Exclusive Right</t>
  </si>
  <si>
    <t>A A Howell - Burial</t>
  </si>
  <si>
    <t>RBL - Poppy Wreath</t>
  </si>
  <si>
    <t>Macmillan Cancer Care</t>
  </si>
  <si>
    <t>Norfolk AgeUK</t>
  </si>
  <si>
    <t>East Anglian Children's Hospices</t>
  </si>
  <si>
    <t>Binham PCC - Moles</t>
  </si>
  <si>
    <t>Special Project - to be decided</t>
  </si>
  <si>
    <t>Elizabeth Parker - Burial</t>
  </si>
  <si>
    <t>BANK RECONCILED 30.12.11</t>
  </si>
  <si>
    <t>HMRC - PAYE 3rd Quarter</t>
  </si>
  <si>
    <t>Burial - Hewitt</t>
  </si>
  <si>
    <t>BANK RECONCILED 28.02.12</t>
  </si>
  <si>
    <t>HMRC - PAYE 4th Quarter</t>
  </si>
  <si>
    <t>Kier - Priory Brown Bin</t>
  </si>
  <si>
    <t>BANK RECONCILED 31.03.12</t>
  </si>
  <si>
    <t>BINHAM PARISH COUNCIL - ACCOUNTS 2011/2012</t>
  </si>
  <si>
    <t>2010/2011</t>
  </si>
  <si>
    <t>BINHAM PARISH COUNCIL - ACCOUNTS 2012-2013</t>
  </si>
  <si>
    <t>Investment Income from NNDC</t>
  </si>
  <si>
    <t>Parish Pit rent</t>
  </si>
  <si>
    <t>Cemetery</t>
  </si>
  <si>
    <t>BANK RECONCILED 27.04.12</t>
  </si>
  <si>
    <t>Stody Estates Ltd</t>
  </si>
  <si>
    <t>CHEQUE CANCELLED</t>
  </si>
  <si>
    <t>Zurich Municipal</t>
  </si>
  <si>
    <t>Norfolk China</t>
  </si>
  <si>
    <t>Holt Deanery</t>
  </si>
  <si>
    <t>Memorial Hall - Childrens Play</t>
  </si>
  <si>
    <t>NCC Grant -Jubilee Mugs</t>
  </si>
  <si>
    <t xml:space="preserve">Cemetery - inscription </t>
  </si>
  <si>
    <t>BANK RECONCILED 29.06.12</t>
  </si>
  <si>
    <t>mugs sold refund</t>
  </si>
  <si>
    <t>Ken Catherine</t>
  </si>
  <si>
    <t>Roger Muncey - internal audit</t>
  </si>
  <si>
    <t>Get Mapping system</t>
  </si>
  <si>
    <t>Keith Leesmith - 1st quarter</t>
  </si>
  <si>
    <t>PAYE - 1st quarter</t>
  </si>
  <si>
    <t>North Norfolk Citizens Advice</t>
  </si>
  <si>
    <t>Wells Community Hospital</t>
  </si>
  <si>
    <t>Parker memorials</t>
  </si>
  <si>
    <t>BANK RECONCILED 30.08.12</t>
  </si>
  <si>
    <t>Keith Leesmith - 2nd quarter</t>
  </si>
  <si>
    <t>PAYE - 2nd quarter</t>
  </si>
  <si>
    <t>Precept - 2nd instalment</t>
  </si>
  <si>
    <t>Howell, Cemetery memorial</t>
  </si>
  <si>
    <t>Hewitt Cemetery</t>
  </si>
  <si>
    <t>Less estimated balance 31/03/13</t>
  </si>
  <si>
    <t>Recommend no change to precept - £4500</t>
  </si>
  <si>
    <t>PROPOSED BUDGET 2013/2014- BINHAM PC</t>
  </si>
  <si>
    <t>BANK RECONCILED 30.10.12</t>
  </si>
  <si>
    <t>Clifford Hudson</t>
  </si>
  <si>
    <t>BANK RECONCILED 28.12.12</t>
  </si>
  <si>
    <t>PCC - mole control</t>
  </si>
  <si>
    <t>Keith Leesmith - 3rd quarter</t>
  </si>
  <si>
    <t>HMRC - PAYE 3rd quarter</t>
  </si>
  <si>
    <t>Liz Brown - Christmas tree lights</t>
  </si>
  <si>
    <t>Burial - Rounce</t>
  </si>
  <si>
    <t>Burial - Burton</t>
  </si>
  <si>
    <t>Burial Burton (owed)</t>
  </si>
  <si>
    <t>BANK RECONCILED 27.02.13</t>
  </si>
  <si>
    <t xml:space="preserve">Stody Estate </t>
  </si>
  <si>
    <t>Keith Leesmith - 4th quarter</t>
  </si>
  <si>
    <t>HMRC - PAYE 4th quarter</t>
  </si>
  <si>
    <t>Norfolk ageUK</t>
  </si>
  <si>
    <t>BANK RECONCILED 28.03.13</t>
  </si>
  <si>
    <t>BINHAM PARISH COUNCIL - ACCOUNTS 2012/2013</t>
  </si>
  <si>
    <t>2011/2012</t>
  </si>
  <si>
    <t>Christmas Tree lights</t>
  </si>
  <si>
    <t>Donations - local charites</t>
  </si>
  <si>
    <t>Jubilee Mugs &amp; Fun Day</t>
  </si>
  <si>
    <t>Childrens Playground</t>
  </si>
  <si>
    <t>BINHAM PARISH COUNCIL - ACCOUNTS 2013-2014</t>
  </si>
  <si>
    <t>Kier - Brown Bin Collection</t>
  </si>
  <si>
    <t>NCC Road signs</t>
  </si>
  <si>
    <t>BANK RECONCILED 29.04.13</t>
  </si>
  <si>
    <t>Precept - 1st Instalment</t>
  </si>
  <si>
    <t>Taylor Farms - Parish Pit</t>
  </si>
  <si>
    <t>Zurich Municipal Insurance</t>
  </si>
  <si>
    <t>Norfolk ALC - subscription</t>
  </si>
  <si>
    <t>R Thirtle - replacement bench</t>
  </si>
  <si>
    <t>BANK RECONCILED 28.06.13</t>
  </si>
  <si>
    <t>Parish Online</t>
  </si>
  <si>
    <t>HMRC - PAYE</t>
  </si>
  <si>
    <t>BANK RECONCILED 30.08.13</t>
  </si>
  <si>
    <t>Ashes Burial - D R Harrod</t>
  </si>
  <si>
    <t>Cupboards Direct - grit bin</t>
  </si>
  <si>
    <t>Ashes/memorial - S T Waites</t>
  </si>
  <si>
    <t>PROPOSED BUDGET 2014/2015- BINHAM PC</t>
  </si>
  <si>
    <t>Less estimated balance 31/03/14</t>
  </si>
  <si>
    <t>PCC war memorial contribution</t>
  </si>
  <si>
    <t>BANK RECONCILED 30.10.13</t>
  </si>
  <si>
    <t>RBL Poppy Fund</t>
  </si>
  <si>
    <t>War memorial restoration</t>
  </si>
  <si>
    <t>Stody estate - allotment land</t>
  </si>
  <si>
    <t>BANK RECONCILED 30.12.13</t>
  </si>
  <si>
    <t>BANK RECONCILED 27.02.14</t>
  </si>
  <si>
    <t>Pashley - exclusive right ashes</t>
  </si>
  <si>
    <t>Tapping House Hospice</t>
  </si>
  <si>
    <t>Savory - exclusive right</t>
  </si>
  <si>
    <t>= uncleared at year end</t>
  </si>
  <si>
    <t>BINHAM PARISH COUNCIL - ACCOUNTS 2013/2014</t>
  </si>
  <si>
    <t>2012/2013</t>
  </si>
  <si>
    <t>Replacement bench</t>
  </si>
  <si>
    <t>Village entry signs</t>
  </si>
  <si>
    <t>Grit Bin</t>
  </si>
  <si>
    <t>War memorial refurb.</t>
  </si>
  <si>
    <t>BINHAM PARISH COUNCIL - ACCOUNTS 2014-2015</t>
  </si>
  <si>
    <t>BUDGET November 2013 -&gt;</t>
  </si>
  <si>
    <t>BUDGET November 2012 -&gt;</t>
  </si>
  <si>
    <t>Burial - Cicely Smith</t>
  </si>
  <si>
    <t>Parish pit rent</t>
  </si>
  <si>
    <t>Allotments - Gould &amp; Scott</t>
  </si>
  <si>
    <t>100599 cleared 03/04/14</t>
  </si>
  <si>
    <t>100602 cleared 02/04/14</t>
  </si>
  <si>
    <t>100603 cleared 02/04/14</t>
  </si>
  <si>
    <t>Cemetery Fee - Lee</t>
  </si>
  <si>
    <t>Transfer to current a/c</t>
  </si>
  <si>
    <t>Mike Gates - internal audit</t>
  </si>
  <si>
    <t>Cliford Hudson</t>
  </si>
  <si>
    <t xml:space="preserve">Zurich Insurance </t>
  </si>
  <si>
    <t>Norfolk ALC - annual subscription</t>
  </si>
  <si>
    <t>Norfolk County Council  - SAM2</t>
  </si>
  <si>
    <t>NRCC - Fuel membership</t>
  </si>
  <si>
    <t>BANK RECONCILED 27.06.14</t>
  </si>
  <si>
    <t>BANK RECONCILED 29.08.14</t>
  </si>
  <si>
    <t>Norfolk RCC Subscription</t>
  </si>
  <si>
    <t>Cemetery Fee - Grange Burial</t>
  </si>
  <si>
    <t>Burial - Stevens</t>
  </si>
  <si>
    <t>BANK RECONCILED 30.10.14</t>
  </si>
  <si>
    <t>PROPOSED BUDGET 2015/2016- BINHAM PC</t>
  </si>
  <si>
    <t>Election Fee</t>
  </si>
  <si>
    <t>CHEQUE SPOILED</t>
  </si>
  <si>
    <t xml:space="preserve">RBL Poppy Appeal </t>
  </si>
  <si>
    <t>Lee Memorial</t>
  </si>
  <si>
    <t>Rounce memorial</t>
  </si>
  <si>
    <t>BANK RECONCILED 31.12.14</t>
  </si>
  <si>
    <t>Keith Leesmith  &amp; Stody Estate</t>
  </si>
  <si>
    <t>BANK RECONCILED 27.02.15</t>
  </si>
  <si>
    <t>Glaven Caring</t>
  </si>
  <si>
    <t>Binham Memorial Hall</t>
  </si>
  <si>
    <t>BANK RECONCILED 31.03.15</t>
  </si>
  <si>
    <t>uncleared at 31.03.15</t>
  </si>
  <si>
    <t>BINHAM PARISH COUNCIL - ACCOUNTS 2014/2015</t>
  </si>
  <si>
    <t>2013/2014</t>
  </si>
  <si>
    <t>SAM2 Speed indicator</t>
  </si>
  <si>
    <t>50/50 BPC &amp; Norfolk County Council</t>
  </si>
  <si>
    <t xml:space="preserve">                                      WHOLE YEAR BUDGET -&gt;</t>
  </si>
  <si>
    <t>BINHAM PARISH COUNCIL - ACCOUNTS 2015-2016</t>
  </si>
  <si>
    <t>ALL CLEARED  2 TO 22 APRIL</t>
  </si>
  <si>
    <t>Cemetery Fees - Rounce</t>
  </si>
  <si>
    <t>Allotment rents, Scott &amp; Murphy</t>
  </si>
  <si>
    <t>Pit Rent - Taylor Farms</t>
  </si>
  <si>
    <t>Allotment Rent - McCallum &amp; Spicer</t>
  </si>
  <si>
    <t>Keir Environmental Services</t>
  </si>
  <si>
    <t>HMRC - PAYE - 1st quarter</t>
  </si>
  <si>
    <t>Cemetery - Smith headstone &amp; ER</t>
  </si>
  <si>
    <t>BANK RECONCILED 29.06.15</t>
  </si>
  <si>
    <t>Cemetery - Howell Memorials</t>
  </si>
  <si>
    <t>BANK RECONCILED 28.08.15</t>
  </si>
  <si>
    <t>Mary Stevens memorial</t>
  </si>
  <si>
    <t>Community Action Norfolk renewal</t>
  </si>
  <si>
    <t>Paul Smith - notice board repair</t>
  </si>
  <si>
    <t>HMRC - PAYE 2nd quarter</t>
  </si>
  <si>
    <t>Cheque cancelled</t>
  </si>
  <si>
    <t>Norfolk Community Council</t>
  </si>
  <si>
    <t>PROPOSED BUDGET 2016/2017- BINHAM PC</t>
  </si>
  <si>
    <t>Less estimated balance 31 March</t>
  </si>
  <si>
    <t>BANK RECONCILED 30.10.15</t>
  </si>
  <si>
    <t>RBL Poppy Appeal</t>
  </si>
  <si>
    <t>Norfolk ALC - transparency training</t>
  </si>
  <si>
    <t>HMRC - PAYE _ 3rd quarter</t>
  </si>
  <si>
    <t>BANK RECONCILED 30.12.15</t>
  </si>
  <si>
    <t>George Parker burial</t>
  </si>
  <si>
    <t>HMRC - PAYE - 4th quarter</t>
  </si>
  <si>
    <t>NNDC - election costs</t>
  </si>
  <si>
    <t>Burial - Wyre</t>
  </si>
  <si>
    <t>Memorial - Parker</t>
  </si>
  <si>
    <t>Government Computer Grant</t>
  </si>
  <si>
    <t>BANK RECONCILED 26.02.16</t>
  </si>
  <si>
    <t>Community Action Norfolk</t>
  </si>
  <si>
    <t>Keith Leesmith - govt.website grant</t>
  </si>
  <si>
    <t>HMRC - PAYE on above</t>
  </si>
  <si>
    <t>Norfolk Hospice, Tapping House</t>
  </si>
  <si>
    <t>Norfolk Age UK</t>
  </si>
  <si>
    <t>Binham Football Club</t>
  </si>
  <si>
    <t>UNCLEARED</t>
  </si>
  <si>
    <t>100654 - £35</t>
  </si>
  <si>
    <t>100659 - £50</t>
  </si>
  <si>
    <t>100660 - £50</t>
  </si>
  <si>
    <t>100661 - £50</t>
  </si>
  <si>
    <t>BANK RECONCILED 31.03.16</t>
  </si>
  <si>
    <t>BINHAM PARISH COUNCIL - ACCOUNTS 2015/2016</t>
  </si>
  <si>
    <t>2014/2015</t>
  </si>
  <si>
    <t>Computer Grant</t>
  </si>
  <si>
    <t>Noticeboard repair</t>
  </si>
  <si>
    <t>Election costs</t>
  </si>
  <si>
    <t>BINHAM PARISH COUNCIL - ACCOUNTS 2016-2017</t>
  </si>
  <si>
    <t>pit rental</t>
  </si>
  <si>
    <t>allotment rent</t>
  </si>
  <si>
    <t>BANK RECONCILED 29.04.16</t>
  </si>
  <si>
    <t>Kier - Brown Bin</t>
  </si>
  <si>
    <t>HMRC - PAYE 1st Quarter</t>
  </si>
  <si>
    <t>BANK RECONCILED 29.06.16</t>
  </si>
  <si>
    <t>WRITTEN IN ERROR- CANCELLED</t>
  </si>
  <si>
    <t>Liz Brown-Queen's 90th Celebration</t>
  </si>
  <si>
    <t>BANK RECONCILED 30.08.16</t>
  </si>
  <si>
    <t>HMRC - PAYE - 2nd quarter</t>
  </si>
  <si>
    <t>Stan Hewitt -Bus shelter noticeboard</t>
  </si>
  <si>
    <t>precept - 2nd half</t>
  </si>
  <si>
    <t>Raymond Howell burial</t>
  </si>
  <si>
    <t>Uncashed expired cheque</t>
  </si>
  <si>
    <t>BANK RECONCILED 30.10.16</t>
  </si>
  <si>
    <t>PROPOSED BUDGET 2017/2018- BINHAM PC</t>
  </si>
  <si>
    <t>General reserve</t>
  </si>
  <si>
    <t>Computer reserve</t>
  </si>
  <si>
    <t>Election reserve</t>
  </si>
  <si>
    <t>Stody Estate - Allotment land rent</t>
  </si>
  <si>
    <t>Burial - Rix</t>
  </si>
  <si>
    <t>BANK RECONCILED 30.12.16</t>
  </si>
  <si>
    <t>Ashes burial Pashley</t>
  </si>
  <si>
    <t>BANK RECONCILED 27.02.17</t>
  </si>
  <si>
    <t>Heritage House</t>
  </si>
  <si>
    <t>N &amp; N Association for the Blind</t>
  </si>
  <si>
    <t>Uncashed cheque at 31.03.2017</t>
  </si>
  <si>
    <t>BANK RECONCILED 31.03.17</t>
  </si>
  <si>
    <t>BINHAM PARISH COUNCIL - ACCOUNTS 2016/2017</t>
  </si>
  <si>
    <t>2015/2016</t>
  </si>
  <si>
    <t>Noticeboards inc. repair</t>
  </si>
  <si>
    <t>Queen's 90th celebration</t>
  </si>
  <si>
    <t>less VAT refund</t>
  </si>
  <si>
    <t>NB Closing balance includes computer reserve of £450</t>
  </si>
  <si>
    <t>BINHAM PARISH COUNCIL - ACCOUNTS 2017-2018</t>
  </si>
  <si>
    <t>Cemetery Brown Bin</t>
  </si>
  <si>
    <t>Ist half of Precept</t>
  </si>
  <si>
    <t>Allotments</t>
  </si>
  <si>
    <t>Allotment - Spicer</t>
  </si>
  <si>
    <t>BANK RECONCILED 28.04.17</t>
  </si>
  <si>
    <t>Pit rent</t>
  </si>
  <si>
    <t>Cliff &amp; Sue Hudson</t>
  </si>
  <si>
    <t>Norfolk ALC Subscription</t>
  </si>
  <si>
    <t>Keith Leesmith - 1st Qtr</t>
  </si>
  <si>
    <t>HMRC - PAYE - 1st Qtr</t>
  </si>
  <si>
    <t>Memorial - Raymond Howell</t>
  </si>
  <si>
    <t>BANK RECONCILED 29.06.17</t>
  </si>
  <si>
    <t>Stan Hewitt - Bus Shelter Repair</t>
  </si>
  <si>
    <t>Cemetery burial grants</t>
  </si>
  <si>
    <t>Donation towards bus shelter</t>
  </si>
  <si>
    <t>BANK RECONCILED 30.08.17</t>
  </si>
  <si>
    <t>cemetery memorials</t>
  </si>
  <si>
    <t>Keith Leesmith - 2nd Qtr</t>
  </si>
  <si>
    <t>HMRC - PAYE - 2nd Qtr</t>
  </si>
  <si>
    <t>Burial - Allan Greenacre</t>
  </si>
  <si>
    <t>2nd half of Precept</t>
  </si>
  <si>
    <t>PROPOSED BUDGET 2018/2019- BINHAM PC</t>
  </si>
  <si>
    <t>Donation to defibrillator</t>
  </si>
  <si>
    <t>BANK RECONCILED 30.10.17</t>
  </si>
  <si>
    <t>Stody Estate - allotment rent</t>
  </si>
  <si>
    <t>Keith Leesmith - 3rd Qtr</t>
  </si>
  <si>
    <t>HMRC - PAYE - 3rd Qtr</t>
  </si>
  <si>
    <t>British Legion - Poppy wreath</t>
  </si>
  <si>
    <t>Local Paper - Lynx Magazine</t>
  </si>
  <si>
    <t>Margery Howell Burial</t>
  </si>
  <si>
    <t>BANK RECONCILED 29.12.17</t>
  </si>
  <si>
    <t>Nfk Parish Training - data protection</t>
  </si>
  <si>
    <t>Keith Leesmith - 4th Qtr</t>
  </si>
  <si>
    <t>HMRC - PAYE - 4th Qtr</t>
  </si>
  <si>
    <t>Transparency grant - software</t>
  </si>
  <si>
    <t>BANK RECONCILED 27.02.18</t>
  </si>
  <si>
    <t>Community Heartbeat Trust - Defib</t>
  </si>
  <si>
    <t>Burial - Dickens</t>
  </si>
  <si>
    <t>BINHAM PARISH COUNCIL - ACCOUNTS 2017/2018</t>
  </si>
  <si>
    <t>2016/2017</t>
  </si>
  <si>
    <t>NB Closing balance includes computer reserve of £641.66</t>
  </si>
  <si>
    <t>Bus Shelter repair</t>
  </si>
  <si>
    <t>Defibrillator</t>
  </si>
  <si>
    <t>uncleared cheque 100713 - £100</t>
  </si>
  <si>
    <t>uncleared cheque 100711 - £100</t>
  </si>
  <si>
    <t>cheque missed in error - use next year</t>
  </si>
  <si>
    <t>BINHAM PARISH COUNCIL - ACCOUNTS 2018-2019</t>
  </si>
  <si>
    <t>Precept first half</t>
  </si>
  <si>
    <t>Pit rent + 2 allotment holders</t>
  </si>
  <si>
    <t>Bank Reconciled 27/04/18</t>
  </si>
  <si>
    <t>Allotment rent</t>
  </si>
  <si>
    <t>Allotment rent (half)</t>
  </si>
  <si>
    <t>Kier - Brown Bin renewal</t>
  </si>
  <si>
    <t>Norfolk ALC subscription</t>
  </si>
  <si>
    <t>Community Action Norfolk - sub</t>
  </si>
  <si>
    <t>Internal Audit 2017/2018</t>
  </si>
  <si>
    <t>Ground's Maintenance Contractor</t>
  </si>
  <si>
    <t>HMRC - PAYE- 1st quarter</t>
  </si>
  <si>
    <t>Parish Clerk - 1st quarter</t>
  </si>
  <si>
    <t>Cancelled Kier Brown Bin cheque</t>
  </si>
  <si>
    <t>NNDC - Brown Bin</t>
  </si>
  <si>
    <t>H Smith - Defibrillator Contribution</t>
  </si>
  <si>
    <t>Bank Reconciled 29/06/18</t>
  </si>
  <si>
    <t>Memorial - Dunham/Saunders</t>
  </si>
  <si>
    <t>memorial - Greenacre</t>
  </si>
  <si>
    <t>Information Commissioner</t>
  </si>
  <si>
    <t>Bank Reconciled 30/08/18</t>
  </si>
  <si>
    <t>Memorials - Annison &amp; M.Howell</t>
  </si>
  <si>
    <t>Parish Clerk - 2nd quarter</t>
  </si>
  <si>
    <t>Precept - second half</t>
  </si>
  <si>
    <t>Bank Reconciled 28/09/18</t>
  </si>
  <si>
    <t>PROPOSED BUDGET 2019/2020- BINHAM PC</t>
  </si>
  <si>
    <t>Hindringham Road Entry Gates</t>
  </si>
  <si>
    <t>Burial - Arthur Howell senior</t>
  </si>
  <si>
    <t>memorial seat</t>
  </si>
  <si>
    <t>Bank Reconciled 30/10/18</t>
  </si>
  <si>
    <t>Exclusive right change - Lee</t>
  </si>
  <si>
    <t>Parish Clerk - 3rd quarter</t>
  </si>
  <si>
    <t>HMRC - PAYE - 3rd quarter</t>
  </si>
  <si>
    <t>Royal British Legion - Poppy Wreath</t>
  </si>
  <si>
    <t>HistoryGroup Contribution to bench,</t>
  </si>
  <si>
    <t>Bank Reconciled 30/11/18</t>
  </si>
  <si>
    <t>Bank Reconciled 28/12/18</t>
  </si>
  <si>
    <t>Community Heartbeat Trust</t>
  </si>
  <si>
    <t>Concrete base for new bench</t>
  </si>
  <si>
    <t>Parish Clerk - 4th quarter</t>
  </si>
  <si>
    <t>Bank Reconciled 30/01/19</t>
  </si>
  <si>
    <t>Bank Reconciled 27/02/19</t>
  </si>
  <si>
    <t>Local Lynx</t>
  </si>
  <si>
    <t>Binham Youth Club</t>
  </si>
  <si>
    <t>Hindringham Rd Entry Gates</t>
  </si>
  <si>
    <t>Grounds Maintenance Contractor</t>
  </si>
  <si>
    <t>uncleared - 100739 - £100.00</t>
  </si>
  <si>
    <t>uncleared - 100732 - £17.00</t>
  </si>
  <si>
    <t>uncleared - 100740 - £100.00</t>
  </si>
  <si>
    <t>uncleared - 100741 - £1300.00</t>
  </si>
  <si>
    <t>BINHAM PARISH COUNCIL - ACCOUNTS 2018/2019</t>
  </si>
  <si>
    <t>2017/2018</t>
  </si>
  <si>
    <t xml:space="preserve">WW1 commemoration bench </t>
  </si>
  <si>
    <t>Hindringham Rd "entry gates"</t>
  </si>
  <si>
    <t>BINHAM PARISH COUNCIL - ACCOUNTS 2019-2020</t>
  </si>
  <si>
    <t>half plot allotment (MS)</t>
  </si>
  <si>
    <t>Data protection fee</t>
  </si>
  <si>
    <t xml:space="preserve"> 09/04/19</t>
  </si>
  <si>
    <t>2 x allotments</t>
  </si>
  <si>
    <t>Precept - first half</t>
  </si>
  <si>
    <t>half plot allotment (HO)</t>
  </si>
  <si>
    <t>§</t>
  </si>
  <si>
    <t>Priory Brown Bin</t>
  </si>
  <si>
    <t>Bank Reconciled 29/04/19</t>
  </si>
  <si>
    <t>Ground's maintenance contractor</t>
  </si>
  <si>
    <t>Internal Auditor</t>
  </si>
  <si>
    <t>Community Action Norfolk - subs</t>
  </si>
  <si>
    <t>Last Year cheque expired</t>
  </si>
  <si>
    <t>Bank Reconciled 30/05/19</t>
  </si>
  <si>
    <t>Bank Reconciled 28/06/19</t>
  </si>
  <si>
    <t>Ground's Maintenance contractor</t>
  </si>
  <si>
    <t>Bank Reconciled 30/07/19 &amp; 30/08/19</t>
  </si>
  <si>
    <t>Macmillian Cancer Fund</t>
  </si>
  <si>
    <t>Bank Reconciled 27/09/19</t>
  </si>
  <si>
    <t>Bank Reconciled 30/10/19</t>
  </si>
  <si>
    <t>Arthur Howell memorial</t>
  </si>
  <si>
    <t>cancel cheque 100754</t>
  </si>
  <si>
    <t>PROPOSED BUDGET 2020/2021- BINHAM PC</t>
  </si>
  <si>
    <t>Recommended precept - £5500</t>
  </si>
  <si>
    <t xml:space="preserve">Last year - £4500 unchanged since 2007 </t>
  </si>
  <si>
    <t>Macmillan Cancer Support</t>
  </si>
  <si>
    <t>Community Heartbeat Trust (defib)</t>
  </si>
  <si>
    <t>Stody Estate Ltd</t>
  </si>
  <si>
    <t>NNDC - Parish Election cost</t>
  </si>
  <si>
    <t>Bank Reconciled 29/11/19 &amp; 30/12/19</t>
  </si>
  <si>
    <t>Bank Reconciled 30/01/20</t>
  </si>
  <si>
    <t>Bank Reconciled 28/02/20</t>
  </si>
  <si>
    <t>NALC subscription</t>
  </si>
  <si>
    <t>Bank Reconciled 30/03/20</t>
  </si>
  <si>
    <t>BINHAM PARISH COUNCIL - ACCOUNTS 2019/2020</t>
  </si>
  <si>
    <t>2018/2019</t>
  </si>
  <si>
    <t>Election fees</t>
  </si>
  <si>
    <t>half allotment plot (HO)</t>
  </si>
  <si>
    <t>BACS</t>
  </si>
  <si>
    <t>Local Lynx donation</t>
  </si>
  <si>
    <t>allotment rent (GS)</t>
  </si>
  <si>
    <t>allotment rent (MM)</t>
  </si>
  <si>
    <t>cheque</t>
  </si>
  <si>
    <t>Priory brown bin</t>
  </si>
  <si>
    <t>First half of Precept</t>
  </si>
  <si>
    <t>NFC Coronavirus Grant</t>
  </si>
  <si>
    <t>allotment (S&amp;S)</t>
  </si>
  <si>
    <t>Bank Reconciled 29/04/20</t>
  </si>
  <si>
    <t>BINHAM PARISH COUNCIL - ACCOUNTS 2020-2021</t>
  </si>
  <si>
    <t>Uncleared cheque 18/11/19 expired</t>
  </si>
  <si>
    <t>repair of allotments gate</t>
  </si>
  <si>
    <t>Zurich Municipal - annual policy</t>
  </si>
  <si>
    <t>internal audit 2019/2020</t>
  </si>
  <si>
    <t>cemetery burial</t>
  </si>
  <si>
    <t>Information Commissioner - GDPR</t>
  </si>
  <si>
    <t>Bank Reconciled 29/05/20</t>
  </si>
  <si>
    <t>Covid 19 materials - Chairman</t>
  </si>
  <si>
    <t>Grounds Maintenance May/June</t>
  </si>
  <si>
    <t>Bank Reconciled 29/06/20</t>
  </si>
  <si>
    <t>Inscription fee</t>
  </si>
  <si>
    <t>Bank reconciled 30/07/20</t>
  </si>
  <si>
    <t>Ground Maintenance Jul/Aug</t>
  </si>
  <si>
    <t>Clerk Sal/exs</t>
  </si>
  <si>
    <t>Clerk Income Tax</t>
  </si>
  <si>
    <t>Parish Clerk</t>
  </si>
  <si>
    <t xml:space="preserve">HMRC - PAYE </t>
  </si>
  <si>
    <t>NNDC garden waste bin</t>
  </si>
  <si>
    <t>Bank reconciled 29/9/20 and 30.10.20</t>
  </si>
  <si>
    <t>British Legion</t>
  </si>
  <si>
    <t>Binham Village Memorial Hall</t>
  </si>
  <si>
    <t>grounds maintenance</t>
  </si>
  <si>
    <r>
      <t xml:space="preserve">E. Brown </t>
    </r>
    <r>
      <rPr>
        <i/>
        <sz val="10"/>
        <rFont val="Arial"/>
        <family val="2"/>
      </rPr>
      <t>pumpkins</t>
    </r>
  </si>
  <si>
    <t>Bank reconciled 27/11/20</t>
  </si>
  <si>
    <r>
      <t xml:space="preserve">C &amp; S Hudson </t>
    </r>
    <r>
      <rPr>
        <i/>
        <sz val="10"/>
        <rFont val="Arial"/>
        <family val="2"/>
      </rPr>
      <t>Gd Maint Nov</t>
    </r>
  </si>
  <si>
    <r>
      <t xml:space="preserve">C &amp; S Hudson </t>
    </r>
    <r>
      <rPr>
        <i/>
        <sz val="10"/>
        <rFont val="Arial"/>
        <family val="2"/>
      </rPr>
      <t>Ground Maint Oct</t>
    </r>
  </si>
  <si>
    <r>
      <t xml:space="preserve">C &amp; S Hudson </t>
    </r>
    <r>
      <rPr>
        <i/>
        <sz val="10"/>
        <color rgb="FF000000"/>
        <rFont val="Arial"/>
        <family val="2"/>
      </rPr>
      <t>Ground Maint Sept</t>
    </r>
  </si>
  <si>
    <r>
      <t xml:space="preserve">Clerk </t>
    </r>
    <r>
      <rPr>
        <i/>
        <sz val="10"/>
        <rFont val="Arial"/>
        <family val="2"/>
      </rPr>
      <t>Sal/exs</t>
    </r>
  </si>
  <si>
    <r>
      <t xml:space="preserve">Clerk </t>
    </r>
    <r>
      <rPr>
        <i/>
        <sz val="10"/>
        <rFont val="Arial"/>
        <family val="2"/>
      </rPr>
      <t>Income Tax</t>
    </r>
  </si>
  <si>
    <t>Bank reconciled 30/12/20</t>
  </si>
  <si>
    <t>Westcotec</t>
  </si>
  <si>
    <r>
      <t xml:space="preserve">Blyth &amp; Sons </t>
    </r>
    <r>
      <rPr>
        <i/>
        <sz val="10"/>
        <rFont val="Arial"/>
        <family val="2"/>
      </rPr>
      <t>burial fee</t>
    </r>
  </si>
  <si>
    <t>Bank reconciled to 29/01/21</t>
  </si>
  <si>
    <r>
      <t xml:space="preserve">C &amp; S Hudson </t>
    </r>
    <r>
      <rPr>
        <i/>
        <sz val="10"/>
        <rFont val="Arial"/>
        <family val="2"/>
      </rPr>
      <t>Gd Maint Dec</t>
    </r>
  </si>
  <si>
    <r>
      <t xml:space="preserve">C &amp; S Hudson </t>
    </r>
    <r>
      <rPr>
        <i/>
        <sz val="10"/>
        <rFont val="Arial"/>
        <family val="2"/>
      </rPr>
      <t>Gd maint Jan</t>
    </r>
  </si>
  <si>
    <t>VAT claim</t>
  </si>
  <si>
    <t>Bank reconciled to 26/02/21</t>
  </si>
  <si>
    <t xml:space="preserve">Sundries/Covid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</si>
</sst>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-mmm\-yy"/>
    <numFmt numFmtId="165" formatCode="dd/mm/yy;@"/>
  </numFmts>
  <fonts count="48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0"/>
      <name val="Arial"/>
      <family val="2"/>
    </font>
    <font>
      <u/>
      <sz val="10"/>
      <color indexed="57"/>
      <name val="Arial"/>
      <family val="2"/>
    </font>
    <font>
      <sz val="10"/>
      <color indexed="57"/>
      <name val="Arial"/>
      <family val="2"/>
    </font>
    <font>
      <b/>
      <u/>
      <sz val="15"/>
      <name val="Arial"/>
      <family val="2"/>
    </font>
    <font>
      <sz val="10"/>
      <name val="Arial"/>
      <family val="2"/>
    </font>
    <font>
      <u/>
      <sz val="10"/>
      <color indexed="48"/>
      <name val="Arial"/>
      <family val="2"/>
    </font>
    <font>
      <sz val="10"/>
      <color indexed="48"/>
      <name val="Arial"/>
      <family val="2"/>
    </font>
    <font>
      <u/>
      <sz val="10"/>
      <name val="Arial"/>
      <family val="2"/>
    </font>
    <font>
      <sz val="36"/>
      <name val="Palace Script MT"/>
      <family val="4"/>
    </font>
    <font>
      <b/>
      <sz val="10"/>
      <color indexed="4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4" tint="-0.499984740745262"/>
      <name val="Arial"/>
      <family val="2"/>
    </font>
    <font>
      <b/>
      <sz val="10"/>
      <color theme="3"/>
      <name val="Arial"/>
      <family val="2"/>
    </font>
    <font>
      <sz val="10"/>
      <color theme="4" tint="-0.499984740745262"/>
      <name val="Arial"/>
      <family val="2"/>
    </font>
    <font>
      <i/>
      <sz val="10"/>
      <name val="Arial"/>
      <family val="2"/>
    </font>
    <font>
      <b/>
      <sz val="10"/>
      <color indexed="57"/>
      <name val="Arial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36"/>
      <name val="Apple Chancery"/>
      <family val="4"/>
    </font>
    <font>
      <sz val="10"/>
      <name val="Apple Chancery"/>
      <family val="4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theme="3"/>
      <name val="Arial"/>
      <family val="2"/>
    </font>
    <font>
      <b/>
      <sz val="10"/>
      <color rgb="FF0000FF"/>
      <name val="Arial"/>
      <family val="2"/>
    </font>
    <font>
      <b/>
      <sz val="10"/>
      <color rgb="FF008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FF"/>
      <name val="Arial"/>
      <family val="2"/>
    </font>
    <font>
      <sz val="10"/>
      <color rgb="FF1F497D"/>
      <name val="Arial"/>
      <family val="2"/>
    </font>
    <font>
      <b/>
      <sz val="10"/>
      <color rgb="FFFF0000"/>
      <name val="Arial"/>
      <family val="2"/>
    </font>
    <font>
      <b/>
      <sz val="10"/>
      <color rgb="FF00B0F0"/>
      <name val="Arial"/>
      <family val="2"/>
    </font>
    <font>
      <b/>
      <sz val="10"/>
      <color rgb="FF0070C0"/>
      <name val="Arial"/>
      <family val="2"/>
    </font>
    <font>
      <i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77">
    <xf numFmtId="0" fontId="0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77">
    <xf numFmtId="0" fontId="0" fillId="0" borderId="0" xfId="0"/>
    <xf numFmtId="0" fontId="0" fillId="0" borderId="0" xfId="0" applyAlignment="1">
      <alignment horizontal="center" vertical="center" wrapText="1" shrinkToFit="1"/>
    </xf>
    <xf numFmtId="2" fontId="0" fillId="0" borderId="0" xfId="0" applyNumberFormat="1"/>
    <xf numFmtId="2" fontId="0" fillId="0" borderId="0" xfId="0" applyNumberFormat="1" applyAlignment="1">
      <alignment horizontal="center" vertical="center" wrapText="1" shrinkToFit="1"/>
    </xf>
    <xf numFmtId="2" fontId="4" fillId="2" borderId="0" xfId="0" applyNumberFormat="1" applyFont="1" applyFill="1" applyAlignment="1">
      <alignment horizontal="center" vertical="center" wrapText="1" shrinkToFit="1"/>
    </xf>
    <xf numFmtId="2" fontId="5" fillId="0" borderId="0" xfId="0" applyNumberFormat="1" applyFont="1" applyAlignment="1">
      <alignment horizontal="center" vertical="center" wrapText="1" shrinkToFit="1"/>
    </xf>
    <xf numFmtId="2" fontId="0" fillId="2" borderId="0" xfId="0" applyNumberFormat="1" applyFill="1"/>
    <xf numFmtId="2" fontId="6" fillId="0" borderId="0" xfId="0" applyNumberFormat="1" applyFont="1"/>
    <xf numFmtId="2" fontId="6" fillId="2" borderId="0" xfId="0" applyNumberFormat="1" applyFont="1" applyFill="1"/>
    <xf numFmtId="2" fontId="1" fillId="0" borderId="0" xfId="0" applyNumberFormat="1" applyFont="1"/>
    <xf numFmtId="2" fontId="1" fillId="2" borderId="0" xfId="0" applyNumberFormat="1" applyFont="1" applyFill="1"/>
    <xf numFmtId="164" fontId="2" fillId="0" borderId="0" xfId="0" applyNumberFormat="1" applyFont="1"/>
    <xf numFmtId="164" fontId="0" fillId="0" borderId="0" xfId="0" applyNumberFormat="1" applyAlignment="1">
      <alignment horizontal="center" vertical="center" wrapText="1" shrinkToFit="1"/>
    </xf>
    <xf numFmtId="164" fontId="0" fillId="0" borderId="0" xfId="0" applyNumberFormat="1"/>
    <xf numFmtId="0" fontId="3" fillId="0" borderId="0" xfId="0" applyFont="1" applyAlignment="1">
      <alignment horizontal="center" vertical="center" textRotation="90" wrapText="1" shrinkToFit="1"/>
    </xf>
    <xf numFmtId="14" fontId="0" fillId="0" borderId="0" xfId="0" applyNumberFormat="1"/>
    <xf numFmtId="2" fontId="0" fillId="0" borderId="0" xfId="0" applyNumberFormat="1" applyFill="1"/>
    <xf numFmtId="0" fontId="0" fillId="0" borderId="0" xfId="0" applyFill="1"/>
    <xf numFmtId="2" fontId="7" fillId="0" borderId="0" xfId="0" applyNumberFormat="1" applyFont="1"/>
    <xf numFmtId="2" fontId="7" fillId="2" borderId="0" xfId="0" applyNumberFormat="1" applyFont="1" applyFill="1"/>
    <xf numFmtId="0" fontId="6" fillId="0" borderId="0" xfId="0" applyFont="1"/>
    <xf numFmtId="0" fontId="1" fillId="0" borderId="0" xfId="0" applyFont="1"/>
    <xf numFmtId="0" fontId="8" fillId="0" borderId="0" xfId="0" applyFont="1"/>
    <xf numFmtId="2" fontId="0" fillId="0" borderId="0" xfId="0" quotePrefix="1" applyNumberFormat="1" applyAlignment="1">
      <alignment horizontal="center"/>
    </xf>
    <xf numFmtId="2" fontId="10" fillId="0" borderId="0" xfId="0" applyNumberFormat="1" applyFont="1"/>
    <xf numFmtId="49" fontId="9" fillId="0" borderId="0" xfId="0" applyNumberFormat="1" applyFont="1" applyAlignment="1">
      <alignment horizontal="right"/>
    </xf>
    <xf numFmtId="0" fontId="11" fillId="0" borderId="0" xfId="0" applyFont="1"/>
    <xf numFmtId="164" fontId="1" fillId="0" borderId="0" xfId="0" applyNumberFormat="1" applyFont="1"/>
    <xf numFmtId="0" fontId="0" fillId="0" borderId="0" xfId="0" applyAlignment="1">
      <alignment horizontal="center" vertical="center" textRotation="90" wrapText="1" shrinkToFit="1"/>
    </xf>
    <xf numFmtId="164" fontId="12" fillId="0" borderId="0" xfId="0" applyNumberFormat="1" applyFont="1"/>
    <xf numFmtId="2" fontId="4" fillId="0" borderId="0" xfId="0" applyNumberFormat="1" applyFont="1" applyFill="1" applyAlignment="1">
      <alignment horizontal="center" vertical="center" wrapText="1" shrinkToFit="1"/>
    </xf>
    <xf numFmtId="2" fontId="7" fillId="0" borderId="0" xfId="0" applyNumberFormat="1" applyFont="1" applyFill="1"/>
    <xf numFmtId="2" fontId="1" fillId="0" borderId="0" xfId="0" applyNumberFormat="1" applyFont="1" applyFill="1"/>
    <xf numFmtId="16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64" fontId="1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2" fontId="3" fillId="3" borderId="0" xfId="0" applyNumberFormat="1" applyFont="1" applyFill="1" applyAlignment="1">
      <alignment horizontal="center" vertical="center" wrapText="1"/>
    </xf>
    <xf numFmtId="2" fontId="0" fillId="3" borderId="0" xfId="0" applyNumberFormat="1" applyFill="1"/>
    <xf numFmtId="164" fontId="2" fillId="4" borderId="0" xfId="0" applyNumberFormat="1" applyFont="1" applyFill="1"/>
    <xf numFmtId="0" fontId="0" fillId="4" borderId="0" xfId="0" applyFill="1"/>
    <xf numFmtId="2" fontId="0" fillId="4" borderId="0" xfId="0" applyNumberFormat="1" applyFill="1"/>
    <xf numFmtId="2" fontId="0" fillId="4" borderId="0" xfId="0" applyNumberFormat="1" applyFill="1" applyAlignment="1">
      <alignment horizontal="center" vertical="center" wrapText="1"/>
    </xf>
    <xf numFmtId="2" fontId="6" fillId="0" borderId="0" xfId="0" applyNumberFormat="1" applyFont="1" applyFill="1"/>
    <xf numFmtId="0" fontId="3" fillId="3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2" fontId="0" fillId="0" borderId="0" xfId="0" quotePrefix="1" applyNumberFormat="1" applyAlignment="1"/>
    <xf numFmtId="2" fontId="0" fillId="0" borderId="0" xfId="0" applyNumberFormat="1" applyAlignment="1">
      <alignment horizontal="center"/>
    </xf>
    <xf numFmtId="2" fontId="10" fillId="0" borderId="0" xfId="0" quotePrefix="1" applyNumberFormat="1" applyFont="1" applyAlignment="1"/>
    <xf numFmtId="2" fontId="13" fillId="0" borderId="0" xfId="0" applyNumberFormat="1" applyFont="1"/>
    <xf numFmtId="1" fontId="14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5" fillId="0" borderId="0" xfId="0" applyFont="1"/>
    <xf numFmtId="2" fontId="8" fillId="0" borderId="0" xfId="0" applyNumberFormat="1" applyFont="1"/>
    <xf numFmtId="2" fontId="16" fillId="0" borderId="0" xfId="0" applyNumberFormat="1" applyFont="1"/>
    <xf numFmtId="0" fontId="17" fillId="0" borderId="0" xfId="0" applyFont="1"/>
    <xf numFmtId="2" fontId="14" fillId="0" borderId="0" xfId="0" applyNumberFormat="1" applyFont="1"/>
    <xf numFmtId="0" fontId="14" fillId="0" borderId="0" xfId="0" applyFont="1"/>
    <xf numFmtId="14" fontId="18" fillId="0" borderId="0" xfId="0" applyNumberFormat="1" applyFont="1"/>
    <xf numFmtId="0" fontId="19" fillId="0" borderId="0" xfId="0" applyFont="1"/>
    <xf numFmtId="164" fontId="15" fillId="0" borderId="0" xfId="0" applyNumberFormat="1" applyFont="1"/>
    <xf numFmtId="0" fontId="12" fillId="0" borderId="0" xfId="0" applyFont="1"/>
    <xf numFmtId="2" fontId="12" fillId="0" borderId="0" xfId="0" applyNumberFormat="1" applyFont="1"/>
    <xf numFmtId="2" fontId="12" fillId="2" borderId="0" xfId="0" applyNumberFormat="1" applyFont="1" applyFill="1"/>
    <xf numFmtId="2" fontId="12" fillId="0" borderId="0" xfId="0" applyNumberFormat="1" applyFont="1" applyFill="1"/>
    <xf numFmtId="14" fontId="12" fillId="0" borderId="0" xfId="0" applyNumberFormat="1" applyFont="1"/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 shrinkToFit="1"/>
    </xf>
    <xf numFmtId="2" fontId="20" fillId="0" borderId="0" xfId="0" applyNumberFormat="1" applyFont="1" applyAlignment="1">
      <alignment horizontal="center" vertical="center" wrapText="1" shrinkToFit="1"/>
    </xf>
    <xf numFmtId="2" fontId="19" fillId="0" borderId="0" xfId="0" applyNumberFormat="1" applyFont="1"/>
    <xf numFmtId="1" fontId="0" fillId="0" borderId="0" xfId="0" applyNumberFormat="1" applyFill="1" applyAlignment="1">
      <alignment horizontal="center"/>
    </xf>
    <xf numFmtId="2" fontId="13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/>
    </xf>
    <xf numFmtId="0" fontId="7" fillId="0" borderId="0" xfId="0" applyFont="1"/>
    <xf numFmtId="14" fontId="23" fillId="0" borderId="0" xfId="0" applyNumberFormat="1" applyFont="1"/>
    <xf numFmtId="0" fontId="23" fillId="0" borderId="0" xfId="0" applyFont="1"/>
    <xf numFmtId="2" fontId="12" fillId="5" borderId="0" xfId="0" applyNumberFormat="1" applyFont="1" applyFill="1"/>
    <xf numFmtId="2" fontId="0" fillId="5" borderId="0" xfId="0" applyNumberFormat="1" applyFill="1"/>
    <xf numFmtId="14" fontId="24" fillId="0" borderId="0" xfId="0" applyNumberFormat="1" applyFont="1"/>
    <xf numFmtId="2" fontId="12" fillId="3" borderId="0" xfId="0" applyNumberFormat="1" applyFont="1" applyFill="1"/>
    <xf numFmtId="0" fontId="12" fillId="4" borderId="0" xfId="0" applyFont="1" applyFill="1"/>
    <xf numFmtId="2" fontId="12" fillId="4" borderId="0" xfId="0" applyNumberFormat="1" applyFont="1" applyFill="1"/>
    <xf numFmtId="14" fontId="25" fillId="0" borderId="0" xfId="0" applyNumberFormat="1" applyFont="1"/>
    <xf numFmtId="165" fontId="12" fillId="0" borderId="0" xfId="0" applyNumberFormat="1" applyFont="1"/>
    <xf numFmtId="0" fontId="26" fillId="0" borderId="0" xfId="0" applyFont="1"/>
    <xf numFmtId="2" fontId="27" fillId="0" borderId="0" xfId="0" applyNumberFormat="1" applyFont="1"/>
    <xf numFmtId="2" fontId="28" fillId="0" borderId="0" xfId="0" applyNumberFormat="1" applyFont="1"/>
    <xf numFmtId="2" fontId="29" fillId="0" borderId="0" xfId="0" applyNumberFormat="1" applyFont="1"/>
    <xf numFmtId="0" fontId="30" fillId="0" borderId="0" xfId="0" applyFont="1"/>
    <xf numFmtId="2" fontId="5" fillId="0" borderId="0" xfId="0" applyNumberFormat="1" applyFont="1" applyAlignment="1">
      <alignment horizontal="center" vertical="center" wrapText="1" shrinkToFit="1"/>
    </xf>
    <xf numFmtId="2" fontId="5" fillId="0" borderId="0" xfId="0" applyNumberFormat="1" applyFont="1" applyAlignment="1">
      <alignment horizontal="center" vertical="center" wrapText="1" shrinkToFit="1"/>
    </xf>
    <xf numFmtId="0" fontId="12" fillId="6" borderId="0" xfId="0" applyFont="1" applyFill="1"/>
    <xf numFmtId="0" fontId="12" fillId="0" borderId="0" xfId="0" quotePrefix="1" applyFont="1"/>
    <xf numFmtId="0" fontId="12" fillId="0" borderId="0" xfId="0" applyFont="1" applyFill="1"/>
    <xf numFmtId="2" fontId="33" fillId="0" borderId="0" xfId="0" applyNumberFormat="1" applyFont="1"/>
    <xf numFmtId="2" fontId="34" fillId="0" borderId="0" xfId="0" applyNumberFormat="1" applyFont="1"/>
    <xf numFmtId="0" fontId="34" fillId="0" borderId="0" xfId="0" applyFont="1"/>
    <xf numFmtId="0" fontId="0" fillId="0" borderId="0" xfId="0" applyFont="1"/>
    <xf numFmtId="0" fontId="0" fillId="0" borderId="0" xfId="0" applyFont="1" applyFill="1"/>
    <xf numFmtId="0" fontId="12" fillId="7" borderId="0" xfId="0" applyFont="1" applyFill="1"/>
    <xf numFmtId="2" fontId="0" fillId="0" borderId="0" xfId="0" applyNumberFormat="1" applyFont="1"/>
    <xf numFmtId="0" fontId="0" fillId="8" borderId="0" xfId="0" applyFill="1"/>
    <xf numFmtId="2" fontId="5" fillId="0" borderId="0" xfId="0" applyNumberFormat="1" applyFont="1" applyAlignment="1">
      <alignment horizontal="center" vertical="center" wrapText="1" shrinkToFit="1"/>
    </xf>
    <xf numFmtId="2" fontId="0" fillId="2" borderId="0" xfId="0" applyNumberFormat="1" applyFont="1" applyFill="1"/>
    <xf numFmtId="2" fontId="0" fillId="0" borderId="0" xfId="0" applyNumberFormat="1" applyFont="1" applyFill="1"/>
    <xf numFmtId="14" fontId="0" fillId="0" borderId="0" xfId="0" applyNumberFormat="1" applyFont="1"/>
    <xf numFmtId="0" fontId="0" fillId="0" borderId="0" xfId="0" quotePrefix="1" applyFont="1"/>
    <xf numFmtId="2" fontId="5" fillId="0" borderId="0" xfId="0" applyNumberFormat="1" applyFont="1" applyAlignment="1">
      <alignment horizontal="center" vertical="center" wrapText="1" shrinkToFit="1"/>
    </xf>
    <xf numFmtId="14" fontId="0" fillId="9" borderId="0" xfId="0" applyNumberFormat="1" applyFill="1"/>
    <xf numFmtId="0" fontId="0" fillId="9" borderId="0" xfId="0" applyFill="1"/>
    <xf numFmtId="0" fontId="0" fillId="9" borderId="0" xfId="0" applyFont="1" applyFill="1"/>
    <xf numFmtId="0" fontId="12" fillId="9" borderId="0" xfId="0" applyFont="1" applyFill="1"/>
    <xf numFmtId="14" fontId="37" fillId="0" borderId="0" xfId="0" applyNumberFormat="1" applyFont="1"/>
    <xf numFmtId="14" fontId="0" fillId="0" borderId="0" xfId="0" applyNumberFormat="1" applyFont="1" applyFill="1"/>
    <xf numFmtId="14" fontId="38" fillId="0" borderId="0" xfId="0" applyNumberFormat="1" applyFont="1"/>
    <xf numFmtId="165" fontId="0" fillId="0" borderId="0" xfId="0" applyNumberFormat="1" applyFont="1"/>
    <xf numFmtId="2" fontId="5" fillId="0" borderId="0" xfId="0" applyNumberFormat="1" applyFont="1" applyAlignment="1">
      <alignment horizontal="center" vertical="center" wrapText="1" shrinkToFit="1"/>
    </xf>
    <xf numFmtId="0" fontId="0" fillId="7" borderId="0" xfId="0" applyFont="1" applyFill="1"/>
    <xf numFmtId="2" fontId="39" fillId="0" borderId="0" xfId="0" applyNumberFormat="1" applyFont="1"/>
    <xf numFmtId="165" fontId="2" fillId="0" borderId="0" xfId="0" applyNumberFormat="1" applyFont="1"/>
    <xf numFmtId="165" fontId="12" fillId="0" borderId="0" xfId="0" applyNumberFormat="1" applyFont="1" applyAlignment="1">
      <alignment horizontal="center" vertical="center" wrapText="1"/>
    </xf>
    <xf numFmtId="165" fontId="24" fillId="0" borderId="0" xfId="0" applyNumberFormat="1" applyFont="1"/>
    <xf numFmtId="165" fontId="0" fillId="0" borderId="0" xfId="0" applyNumberFormat="1" applyAlignment="1">
      <alignment horizontal="center" vertical="center" wrapText="1" shrinkToFit="1"/>
    </xf>
    <xf numFmtId="165" fontId="0" fillId="0" borderId="0" xfId="0" applyNumberFormat="1"/>
    <xf numFmtId="165" fontId="38" fillId="0" borderId="0" xfId="0" applyNumberFormat="1" applyFont="1"/>
    <xf numFmtId="165" fontId="37" fillId="0" borderId="0" xfId="0" applyNumberFormat="1" applyFont="1"/>
    <xf numFmtId="165" fontId="0" fillId="0" borderId="0" xfId="0" applyNumberFormat="1" applyFont="1" applyFill="1"/>
    <xf numFmtId="2" fontId="5" fillId="0" borderId="0" xfId="0" applyNumberFormat="1" applyFont="1" applyAlignment="1">
      <alignment horizontal="center" vertical="center" wrapText="1" shrinkToFit="1"/>
    </xf>
    <xf numFmtId="2" fontId="5" fillId="0" borderId="0" xfId="0" applyNumberFormat="1" applyFont="1" applyAlignment="1">
      <alignment horizontal="center" vertical="center" wrapText="1" shrinkToFit="1"/>
    </xf>
    <xf numFmtId="2" fontId="40" fillId="0" borderId="0" xfId="0" applyNumberFormat="1" applyFont="1"/>
    <xf numFmtId="165" fontId="40" fillId="0" borderId="0" xfId="0" applyNumberFormat="1" applyFont="1"/>
    <xf numFmtId="0" fontId="40" fillId="0" borderId="0" xfId="0" applyFont="1" applyFill="1"/>
    <xf numFmtId="0" fontId="40" fillId="0" borderId="0" xfId="0" applyFont="1"/>
    <xf numFmtId="2" fontId="40" fillId="2" borderId="0" xfId="0" applyNumberFormat="1" applyFont="1" applyFill="1"/>
    <xf numFmtId="2" fontId="40" fillId="0" borderId="0" xfId="0" applyNumberFormat="1" applyFont="1" applyFill="1"/>
    <xf numFmtId="165" fontId="12" fillId="0" borderId="0" xfId="0" applyNumberFormat="1" applyFont="1" applyAlignment="1">
      <alignment horizontal="right"/>
    </xf>
    <xf numFmtId="2" fontId="0" fillId="10" borderId="0" xfId="0" applyNumberFormat="1" applyFont="1" applyFill="1"/>
    <xf numFmtId="2" fontId="5" fillId="0" borderId="0" xfId="0" applyNumberFormat="1" applyFont="1" applyAlignment="1">
      <alignment horizontal="center" vertical="center" wrapText="1" shrinkToFit="1"/>
    </xf>
    <xf numFmtId="0" fontId="0" fillId="11" borderId="0" xfId="0" applyFill="1"/>
    <xf numFmtId="2" fontId="0" fillId="11" borderId="0" xfId="0" applyNumberFormat="1" applyFill="1"/>
    <xf numFmtId="0" fontId="3" fillId="12" borderId="0" xfId="0" applyFont="1" applyFill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2" fontId="0" fillId="11" borderId="0" xfId="0" applyNumberFormat="1" applyFill="1" applyAlignment="1">
      <alignment horizontal="center" vertical="center" wrapText="1"/>
    </xf>
    <xf numFmtId="2" fontId="0" fillId="12" borderId="0" xfId="0" applyNumberFormat="1" applyFill="1"/>
    <xf numFmtId="2" fontId="4" fillId="13" borderId="0" xfId="0" applyNumberFormat="1" applyFont="1" applyFill="1" applyAlignment="1">
      <alignment horizontal="center" vertical="center" wrapText="1" shrinkToFit="1"/>
    </xf>
    <xf numFmtId="2" fontId="4" fillId="0" borderId="0" xfId="0" applyNumberFormat="1" applyFont="1" applyAlignment="1">
      <alignment horizontal="center" vertical="center" wrapText="1" shrinkToFit="1"/>
    </xf>
    <xf numFmtId="2" fontId="30" fillId="0" borderId="0" xfId="0" applyNumberFormat="1" applyFont="1"/>
    <xf numFmtId="2" fontId="30" fillId="13" borderId="0" xfId="0" applyNumberFormat="1" applyFont="1" applyFill="1"/>
    <xf numFmtId="2" fontId="1" fillId="13" borderId="0" xfId="0" applyNumberFormat="1" applyFont="1" applyFill="1"/>
    <xf numFmtId="2" fontId="0" fillId="13" borderId="0" xfId="0" applyNumberFormat="1" applyFill="1"/>
    <xf numFmtId="165" fontId="41" fillId="0" borderId="0" xfId="0" applyNumberFormat="1" applyFont="1"/>
    <xf numFmtId="0" fontId="41" fillId="0" borderId="0" xfId="0" applyFont="1"/>
    <xf numFmtId="2" fontId="41" fillId="0" borderId="0" xfId="0" applyNumberFormat="1" applyFont="1"/>
    <xf numFmtId="2" fontId="42" fillId="0" borderId="0" xfId="0" applyNumberFormat="1" applyFont="1"/>
    <xf numFmtId="165" fontId="43" fillId="0" borderId="0" xfId="0" applyNumberFormat="1" applyFont="1"/>
    <xf numFmtId="0" fontId="44" fillId="0" borderId="0" xfId="0" applyFont="1"/>
    <xf numFmtId="2" fontId="40" fillId="13" borderId="0" xfId="0" applyNumberFormat="1" applyFont="1" applyFill="1"/>
    <xf numFmtId="49" fontId="40" fillId="0" borderId="0" xfId="0" applyNumberFormat="1" applyFont="1"/>
    <xf numFmtId="0" fontId="30" fillId="0" borderId="0" xfId="0" applyFont="1" applyFill="1"/>
    <xf numFmtId="2" fontId="12" fillId="13" borderId="0" xfId="0" applyNumberFormat="1" applyFont="1" applyFill="1"/>
    <xf numFmtId="49" fontId="12" fillId="0" borderId="0" xfId="0" applyNumberFormat="1" applyFont="1" applyAlignment="1">
      <alignment horizontal="right"/>
    </xf>
    <xf numFmtId="0" fontId="40" fillId="0" borderId="0" xfId="0" applyNumberFormat="1" applyFont="1"/>
    <xf numFmtId="0" fontId="12" fillId="0" borderId="0" xfId="0" applyNumberFormat="1" applyFont="1"/>
    <xf numFmtId="0" fontId="0" fillId="0" borderId="0" xfId="0" applyNumberFormat="1"/>
    <xf numFmtId="0" fontId="41" fillId="0" borderId="0" xfId="0" applyNumberFormat="1" applyFont="1"/>
    <xf numFmtId="0" fontId="38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Fill="1" applyBorder="1"/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2" fontId="5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wrapText="1"/>
    </xf>
    <xf numFmtId="0" fontId="45" fillId="0" borderId="0" xfId="0" applyFont="1" applyAlignment="1">
      <alignment horizontal="left"/>
    </xf>
    <xf numFmtId="165" fontId="46" fillId="0" borderId="0" xfId="0" applyNumberFormat="1" applyFont="1" applyAlignment="1">
      <alignment horizontal="left"/>
    </xf>
    <xf numFmtId="165" fontId="38" fillId="0" borderId="0" xfId="0" applyNumberFormat="1" applyFont="1" applyAlignment="1">
      <alignment horizontal="left"/>
    </xf>
  </cellXfs>
  <cellStyles count="7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11</xdr:row>
      <xdr:rowOff>0</xdr:rowOff>
    </xdr:from>
    <xdr:to>
      <xdr:col>4</xdr:col>
      <xdr:colOff>600075</xdr:colOff>
      <xdr:row>11</xdr:row>
      <xdr:rowOff>0</xdr:rowOff>
    </xdr:to>
    <xdr:sp macro="" textlink="">
      <xdr:nvSpPr>
        <xdr:cNvPr id="1042" name="Line 1">
          <a:extLst>
            <a:ext uri="{FF2B5EF4-FFF2-40B4-BE49-F238E27FC236}">
              <a16:creationId xmlns:a16="http://schemas.microsoft.com/office/drawing/2014/main" xmlns="" id="{00000000-0008-0000-0800-000012040000}"/>
            </a:ext>
          </a:extLst>
        </xdr:cNvPr>
        <xdr:cNvSpPr>
          <a:spLocks noChangeShapeType="1"/>
        </xdr:cNvSpPr>
      </xdr:nvSpPr>
      <xdr:spPr bwMode="auto">
        <a:xfrm>
          <a:off x="2981325" y="18954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16</xdr:row>
      <xdr:rowOff>152400</xdr:rowOff>
    </xdr:from>
    <xdr:to>
      <xdr:col>11</xdr:col>
      <xdr:colOff>0</xdr:colOff>
      <xdr:row>16</xdr:row>
      <xdr:rowOff>152400</xdr:rowOff>
    </xdr:to>
    <xdr:sp macro="" textlink="">
      <xdr:nvSpPr>
        <xdr:cNvPr id="1043" name="Line 2">
          <a:extLst>
            <a:ext uri="{FF2B5EF4-FFF2-40B4-BE49-F238E27FC236}">
              <a16:creationId xmlns:a16="http://schemas.microsoft.com/office/drawing/2014/main" xmlns="" id="{00000000-0008-0000-0800-000013040000}"/>
            </a:ext>
          </a:extLst>
        </xdr:cNvPr>
        <xdr:cNvSpPr>
          <a:spLocks noChangeShapeType="1"/>
        </xdr:cNvSpPr>
      </xdr:nvSpPr>
      <xdr:spPr bwMode="auto">
        <a:xfrm>
          <a:off x="6896100" y="28575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0</xdr:rowOff>
    </xdr:from>
    <xdr:to>
      <xdr:col>10</xdr:col>
      <xdr:colOff>533400</xdr:colOff>
      <xdr:row>19</xdr:row>
      <xdr:rowOff>0</xdr:rowOff>
    </xdr:to>
    <xdr:sp macro="" textlink="">
      <xdr:nvSpPr>
        <xdr:cNvPr id="1044" name="Line 3">
          <a:extLst>
            <a:ext uri="{FF2B5EF4-FFF2-40B4-BE49-F238E27FC236}">
              <a16:creationId xmlns:a16="http://schemas.microsoft.com/office/drawing/2014/main" xmlns="" id="{00000000-0008-0000-0800-000014040000}"/>
            </a:ext>
          </a:extLst>
        </xdr:cNvPr>
        <xdr:cNvSpPr>
          <a:spLocks noChangeShapeType="1"/>
        </xdr:cNvSpPr>
      </xdr:nvSpPr>
      <xdr:spPr bwMode="auto">
        <a:xfrm>
          <a:off x="6896100" y="319087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13</xdr:row>
      <xdr:rowOff>9525</xdr:rowOff>
    </xdr:from>
    <xdr:to>
      <xdr:col>4</xdr:col>
      <xdr:colOff>590550</xdr:colOff>
      <xdr:row>13</xdr:row>
      <xdr:rowOff>9525</xdr:rowOff>
    </xdr:to>
    <xdr:sp macro="" textlink="">
      <xdr:nvSpPr>
        <xdr:cNvPr id="1045" name="Line 4">
          <a:extLst>
            <a:ext uri="{FF2B5EF4-FFF2-40B4-BE49-F238E27FC236}">
              <a16:creationId xmlns:a16="http://schemas.microsoft.com/office/drawing/2014/main" xmlns="" id="{00000000-0008-0000-0800-000015040000}"/>
            </a:ext>
          </a:extLst>
        </xdr:cNvPr>
        <xdr:cNvSpPr>
          <a:spLocks noChangeShapeType="1"/>
        </xdr:cNvSpPr>
      </xdr:nvSpPr>
      <xdr:spPr bwMode="auto">
        <a:xfrm>
          <a:off x="2971800" y="22288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1133475</xdr:colOff>
      <xdr:row>15</xdr:row>
      <xdr:rowOff>0</xdr:rowOff>
    </xdr:from>
    <xdr:to>
      <xdr:col>5</xdr:col>
      <xdr:colOff>0</xdr:colOff>
      <xdr:row>15</xdr:row>
      <xdr:rowOff>0</xdr:rowOff>
    </xdr:to>
    <xdr:sp macro="" textlink="">
      <xdr:nvSpPr>
        <xdr:cNvPr id="1046" name="Line 5">
          <a:extLst>
            <a:ext uri="{FF2B5EF4-FFF2-40B4-BE49-F238E27FC236}">
              <a16:creationId xmlns:a16="http://schemas.microsoft.com/office/drawing/2014/main" xmlns="" id="{00000000-0008-0000-0800-000016040000}"/>
            </a:ext>
          </a:extLst>
        </xdr:cNvPr>
        <xdr:cNvSpPr>
          <a:spLocks noChangeShapeType="1"/>
        </xdr:cNvSpPr>
      </xdr:nvSpPr>
      <xdr:spPr bwMode="auto">
        <a:xfrm>
          <a:off x="2962275" y="254317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11</xdr:row>
      <xdr:rowOff>0</xdr:rowOff>
    </xdr:from>
    <xdr:to>
      <xdr:col>6</xdr:col>
      <xdr:colOff>514350</xdr:colOff>
      <xdr:row>11</xdr:row>
      <xdr:rowOff>0</xdr:rowOff>
    </xdr:to>
    <xdr:sp macro="" textlink="">
      <xdr:nvSpPr>
        <xdr:cNvPr id="1047" name="Line 6">
          <a:extLst>
            <a:ext uri="{FF2B5EF4-FFF2-40B4-BE49-F238E27FC236}">
              <a16:creationId xmlns:a16="http://schemas.microsoft.com/office/drawing/2014/main" xmlns="" id="{00000000-0008-0000-0800-000017040000}"/>
            </a:ext>
          </a:extLst>
        </xdr:cNvPr>
        <xdr:cNvSpPr>
          <a:spLocks noChangeShapeType="1"/>
        </xdr:cNvSpPr>
      </xdr:nvSpPr>
      <xdr:spPr bwMode="auto">
        <a:xfrm>
          <a:off x="3800475" y="189547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600075</xdr:colOff>
      <xdr:row>13</xdr:row>
      <xdr:rowOff>0</xdr:rowOff>
    </xdr:from>
    <xdr:to>
      <xdr:col>7</xdr:col>
      <xdr:colOff>0</xdr:colOff>
      <xdr:row>13</xdr:row>
      <xdr:rowOff>0</xdr:rowOff>
    </xdr:to>
    <xdr:sp macro="" textlink="">
      <xdr:nvSpPr>
        <xdr:cNvPr id="1048" name="Line 7">
          <a:extLst>
            <a:ext uri="{FF2B5EF4-FFF2-40B4-BE49-F238E27FC236}">
              <a16:creationId xmlns:a16="http://schemas.microsoft.com/office/drawing/2014/main" xmlns="" id="{00000000-0008-0000-0800-000018040000}"/>
            </a:ext>
          </a:extLst>
        </xdr:cNvPr>
        <xdr:cNvSpPr>
          <a:spLocks noChangeShapeType="1"/>
        </xdr:cNvSpPr>
      </xdr:nvSpPr>
      <xdr:spPr bwMode="auto">
        <a:xfrm>
          <a:off x="3781425" y="22193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49" name="Line 8">
          <a:extLst>
            <a:ext uri="{FF2B5EF4-FFF2-40B4-BE49-F238E27FC236}">
              <a16:creationId xmlns:a16="http://schemas.microsoft.com/office/drawing/2014/main" xmlns="" id="{00000000-0008-0000-0800-000019040000}"/>
            </a:ext>
          </a:extLst>
        </xdr:cNvPr>
        <xdr:cNvSpPr>
          <a:spLocks noChangeShapeType="1"/>
        </xdr:cNvSpPr>
      </xdr:nvSpPr>
      <xdr:spPr bwMode="auto">
        <a:xfrm>
          <a:off x="3800475" y="254317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19050</xdr:colOff>
      <xdr:row>15</xdr:row>
      <xdr:rowOff>0</xdr:rowOff>
    </xdr:to>
    <xdr:sp macro="" textlink="">
      <xdr:nvSpPr>
        <xdr:cNvPr id="1050" name="Line 10">
          <a:extLst>
            <a:ext uri="{FF2B5EF4-FFF2-40B4-BE49-F238E27FC236}">
              <a16:creationId xmlns:a16="http://schemas.microsoft.com/office/drawing/2014/main" xmlns="" id="{00000000-0008-0000-0800-00001A040000}"/>
            </a:ext>
          </a:extLst>
        </xdr:cNvPr>
        <xdr:cNvSpPr>
          <a:spLocks noChangeShapeType="1"/>
        </xdr:cNvSpPr>
      </xdr:nvSpPr>
      <xdr:spPr bwMode="auto">
        <a:xfrm flipV="1">
          <a:off x="3781425" y="254317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16</xdr:row>
      <xdr:rowOff>152400</xdr:rowOff>
    </xdr:from>
    <xdr:to>
      <xdr:col>13</xdr:col>
      <xdr:colOff>0</xdr:colOff>
      <xdr:row>16</xdr:row>
      <xdr:rowOff>152400</xdr:rowOff>
    </xdr:to>
    <xdr:sp macro="" textlink="">
      <xdr:nvSpPr>
        <xdr:cNvPr id="1051" name="Line 11">
          <a:extLst>
            <a:ext uri="{FF2B5EF4-FFF2-40B4-BE49-F238E27FC236}">
              <a16:creationId xmlns:a16="http://schemas.microsoft.com/office/drawing/2014/main" xmlns="" id="{00000000-0008-0000-0800-00001B040000}"/>
            </a:ext>
          </a:extLst>
        </xdr:cNvPr>
        <xdr:cNvSpPr>
          <a:spLocks noChangeShapeType="1"/>
        </xdr:cNvSpPr>
      </xdr:nvSpPr>
      <xdr:spPr bwMode="auto">
        <a:xfrm>
          <a:off x="7620000" y="285750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19</xdr:row>
      <xdr:rowOff>0</xdr:rowOff>
    </xdr:from>
    <xdr:to>
      <xdr:col>12</xdr:col>
      <xdr:colOff>552450</xdr:colOff>
      <xdr:row>19</xdr:row>
      <xdr:rowOff>0</xdr:rowOff>
    </xdr:to>
    <xdr:sp macro="" textlink="">
      <xdr:nvSpPr>
        <xdr:cNvPr id="1052" name="Line 12">
          <a:extLst>
            <a:ext uri="{FF2B5EF4-FFF2-40B4-BE49-F238E27FC236}">
              <a16:creationId xmlns:a16="http://schemas.microsoft.com/office/drawing/2014/main" xmlns="" id="{00000000-0008-0000-0800-00001C040000}"/>
            </a:ext>
          </a:extLst>
        </xdr:cNvPr>
        <xdr:cNvSpPr>
          <a:spLocks noChangeShapeType="1"/>
        </xdr:cNvSpPr>
      </xdr:nvSpPr>
      <xdr:spPr bwMode="auto">
        <a:xfrm>
          <a:off x="7610475" y="319087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29</xdr:row>
      <xdr:rowOff>152400</xdr:rowOff>
    </xdr:from>
    <xdr:to>
      <xdr:col>5</xdr:col>
      <xdr:colOff>0</xdr:colOff>
      <xdr:row>29</xdr:row>
      <xdr:rowOff>152400</xdr:rowOff>
    </xdr:to>
    <xdr:sp macro="" textlink="">
      <xdr:nvSpPr>
        <xdr:cNvPr id="1053" name="Line 15">
          <a:extLst>
            <a:ext uri="{FF2B5EF4-FFF2-40B4-BE49-F238E27FC236}">
              <a16:creationId xmlns:a16="http://schemas.microsoft.com/office/drawing/2014/main" xmlns="" id="{00000000-0008-0000-0800-00001D040000}"/>
            </a:ext>
          </a:extLst>
        </xdr:cNvPr>
        <xdr:cNvSpPr>
          <a:spLocks noChangeShapeType="1"/>
        </xdr:cNvSpPr>
      </xdr:nvSpPr>
      <xdr:spPr bwMode="auto">
        <a:xfrm>
          <a:off x="2981325" y="52197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35</xdr:row>
      <xdr:rowOff>0</xdr:rowOff>
    </xdr:from>
    <xdr:to>
      <xdr:col>5</xdr:col>
      <xdr:colOff>0</xdr:colOff>
      <xdr:row>35</xdr:row>
      <xdr:rowOff>0</xdr:rowOff>
    </xdr:to>
    <xdr:sp macro="" textlink="">
      <xdr:nvSpPr>
        <xdr:cNvPr id="1054" name="Line 16">
          <a:extLst>
            <a:ext uri="{FF2B5EF4-FFF2-40B4-BE49-F238E27FC236}">
              <a16:creationId xmlns:a16="http://schemas.microsoft.com/office/drawing/2014/main" xmlns="" id="{00000000-0008-0000-0800-00001E040000}"/>
            </a:ext>
          </a:extLst>
        </xdr:cNvPr>
        <xdr:cNvSpPr>
          <a:spLocks noChangeShapeType="1"/>
        </xdr:cNvSpPr>
      </xdr:nvSpPr>
      <xdr:spPr bwMode="auto">
        <a:xfrm>
          <a:off x="2981325" y="60388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54</xdr:row>
      <xdr:rowOff>0</xdr:rowOff>
    </xdr:from>
    <xdr:to>
      <xdr:col>10</xdr:col>
      <xdr:colOff>9525</xdr:colOff>
      <xdr:row>54</xdr:row>
      <xdr:rowOff>0</xdr:rowOff>
    </xdr:to>
    <xdr:sp macro="" textlink="">
      <xdr:nvSpPr>
        <xdr:cNvPr id="5122" name="Line 1025">
          <a:extLst>
            <a:ext uri="{FF2B5EF4-FFF2-40B4-BE49-F238E27FC236}">
              <a16:creationId xmlns:a16="http://schemas.microsoft.com/office/drawing/2014/main" xmlns="" id="{00000000-0008-0000-0900-000002140000}"/>
            </a:ext>
          </a:extLst>
        </xdr:cNvPr>
        <xdr:cNvSpPr>
          <a:spLocks noChangeShapeType="1"/>
        </xdr:cNvSpPr>
      </xdr:nvSpPr>
      <xdr:spPr bwMode="auto">
        <a:xfrm>
          <a:off x="5895975" y="95440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12</xdr:row>
      <xdr:rowOff>0</xdr:rowOff>
    </xdr:from>
    <xdr:to>
      <xdr:col>4</xdr:col>
      <xdr:colOff>600075</xdr:colOff>
      <xdr:row>12</xdr:row>
      <xdr:rowOff>0</xdr:rowOff>
    </xdr:to>
    <xdr:sp macro="" textlink="">
      <xdr:nvSpPr>
        <xdr:cNvPr id="7186" name="Line 1">
          <a:extLst>
            <a:ext uri="{FF2B5EF4-FFF2-40B4-BE49-F238E27FC236}">
              <a16:creationId xmlns:a16="http://schemas.microsoft.com/office/drawing/2014/main" xmlns="" id="{00000000-0008-0000-0A00-0000121C0000}"/>
            </a:ext>
          </a:extLst>
        </xdr:cNvPr>
        <xdr:cNvSpPr>
          <a:spLocks noChangeShapeType="1"/>
        </xdr:cNvSpPr>
      </xdr:nvSpPr>
      <xdr:spPr bwMode="auto">
        <a:xfrm>
          <a:off x="2981325" y="20574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16</xdr:row>
      <xdr:rowOff>152400</xdr:rowOff>
    </xdr:from>
    <xdr:to>
      <xdr:col>11</xdr:col>
      <xdr:colOff>0</xdr:colOff>
      <xdr:row>16</xdr:row>
      <xdr:rowOff>152400</xdr:rowOff>
    </xdr:to>
    <xdr:sp macro="" textlink="">
      <xdr:nvSpPr>
        <xdr:cNvPr id="7187" name="Line 2">
          <a:extLst>
            <a:ext uri="{FF2B5EF4-FFF2-40B4-BE49-F238E27FC236}">
              <a16:creationId xmlns:a16="http://schemas.microsoft.com/office/drawing/2014/main" xmlns="" id="{00000000-0008-0000-0A00-0000131C0000}"/>
            </a:ext>
          </a:extLst>
        </xdr:cNvPr>
        <xdr:cNvSpPr>
          <a:spLocks noChangeShapeType="1"/>
        </xdr:cNvSpPr>
      </xdr:nvSpPr>
      <xdr:spPr bwMode="auto">
        <a:xfrm>
          <a:off x="6972300" y="28575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17</xdr:row>
      <xdr:rowOff>0</xdr:rowOff>
    </xdr:from>
    <xdr:to>
      <xdr:col>10</xdr:col>
      <xdr:colOff>533400</xdr:colOff>
      <xdr:row>17</xdr:row>
      <xdr:rowOff>0</xdr:rowOff>
    </xdr:to>
    <xdr:sp macro="" textlink="">
      <xdr:nvSpPr>
        <xdr:cNvPr id="7188" name="Line 3">
          <a:extLst>
            <a:ext uri="{FF2B5EF4-FFF2-40B4-BE49-F238E27FC236}">
              <a16:creationId xmlns:a16="http://schemas.microsoft.com/office/drawing/2014/main" xmlns="" id="{00000000-0008-0000-0A00-0000141C0000}"/>
            </a:ext>
          </a:extLst>
        </xdr:cNvPr>
        <xdr:cNvSpPr>
          <a:spLocks noChangeShapeType="1"/>
        </xdr:cNvSpPr>
      </xdr:nvSpPr>
      <xdr:spPr bwMode="auto">
        <a:xfrm>
          <a:off x="6972300" y="2867025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9525</xdr:rowOff>
    </xdr:from>
    <xdr:to>
      <xdr:col>4</xdr:col>
      <xdr:colOff>590550</xdr:colOff>
      <xdr:row>15</xdr:row>
      <xdr:rowOff>9525</xdr:rowOff>
    </xdr:to>
    <xdr:sp macro="" textlink="">
      <xdr:nvSpPr>
        <xdr:cNvPr id="7189" name="Line 4">
          <a:extLst>
            <a:ext uri="{FF2B5EF4-FFF2-40B4-BE49-F238E27FC236}">
              <a16:creationId xmlns:a16="http://schemas.microsoft.com/office/drawing/2014/main" xmlns="" id="{00000000-0008-0000-0A00-0000151C0000}"/>
            </a:ext>
          </a:extLst>
        </xdr:cNvPr>
        <xdr:cNvSpPr>
          <a:spLocks noChangeShapeType="1"/>
        </xdr:cNvSpPr>
      </xdr:nvSpPr>
      <xdr:spPr bwMode="auto">
        <a:xfrm>
          <a:off x="2971800" y="25527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1133475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7190" name="Line 5">
          <a:extLst>
            <a:ext uri="{FF2B5EF4-FFF2-40B4-BE49-F238E27FC236}">
              <a16:creationId xmlns:a16="http://schemas.microsoft.com/office/drawing/2014/main" xmlns="" id="{00000000-0008-0000-0A00-0000161C0000}"/>
            </a:ext>
          </a:extLst>
        </xdr:cNvPr>
        <xdr:cNvSpPr>
          <a:spLocks noChangeShapeType="1"/>
        </xdr:cNvSpPr>
      </xdr:nvSpPr>
      <xdr:spPr bwMode="auto">
        <a:xfrm>
          <a:off x="2962275" y="286702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12</xdr:row>
      <xdr:rowOff>0</xdr:rowOff>
    </xdr:from>
    <xdr:to>
      <xdr:col>6</xdr:col>
      <xdr:colOff>514350</xdr:colOff>
      <xdr:row>12</xdr:row>
      <xdr:rowOff>0</xdr:rowOff>
    </xdr:to>
    <xdr:sp macro="" textlink="">
      <xdr:nvSpPr>
        <xdr:cNvPr id="7191" name="Line 6">
          <a:extLst>
            <a:ext uri="{FF2B5EF4-FFF2-40B4-BE49-F238E27FC236}">
              <a16:creationId xmlns:a16="http://schemas.microsoft.com/office/drawing/2014/main" xmlns="" id="{00000000-0008-0000-0A00-0000171C0000}"/>
            </a:ext>
          </a:extLst>
        </xdr:cNvPr>
        <xdr:cNvSpPr>
          <a:spLocks noChangeShapeType="1"/>
        </xdr:cNvSpPr>
      </xdr:nvSpPr>
      <xdr:spPr bwMode="auto">
        <a:xfrm>
          <a:off x="3800475" y="2057400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600075</xdr:colOff>
      <xdr:row>14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7192" name="Line 7">
          <a:extLst>
            <a:ext uri="{FF2B5EF4-FFF2-40B4-BE49-F238E27FC236}">
              <a16:creationId xmlns:a16="http://schemas.microsoft.com/office/drawing/2014/main" xmlns="" id="{00000000-0008-0000-0A00-0000181C0000}"/>
            </a:ext>
          </a:extLst>
        </xdr:cNvPr>
        <xdr:cNvSpPr>
          <a:spLocks noChangeShapeType="1"/>
        </xdr:cNvSpPr>
      </xdr:nvSpPr>
      <xdr:spPr bwMode="auto">
        <a:xfrm>
          <a:off x="3781425" y="238125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7193" name="Line 8">
          <a:extLst>
            <a:ext uri="{FF2B5EF4-FFF2-40B4-BE49-F238E27FC236}">
              <a16:creationId xmlns:a16="http://schemas.microsoft.com/office/drawing/2014/main" xmlns="" id="{00000000-0008-0000-0A00-0000191C0000}"/>
            </a:ext>
          </a:extLst>
        </xdr:cNvPr>
        <xdr:cNvSpPr>
          <a:spLocks noChangeShapeType="1"/>
        </xdr:cNvSpPr>
      </xdr:nvSpPr>
      <xdr:spPr bwMode="auto">
        <a:xfrm>
          <a:off x="3800475" y="2867025"/>
          <a:ext cx="495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19050</xdr:colOff>
      <xdr:row>17</xdr:row>
      <xdr:rowOff>0</xdr:rowOff>
    </xdr:to>
    <xdr:sp macro="" textlink="">
      <xdr:nvSpPr>
        <xdr:cNvPr id="7194" name="Line 9">
          <a:extLst>
            <a:ext uri="{FF2B5EF4-FFF2-40B4-BE49-F238E27FC236}">
              <a16:creationId xmlns:a16="http://schemas.microsoft.com/office/drawing/2014/main" xmlns="" id="{00000000-0008-0000-0A00-00001A1C0000}"/>
            </a:ext>
          </a:extLst>
        </xdr:cNvPr>
        <xdr:cNvSpPr>
          <a:spLocks noChangeShapeType="1"/>
        </xdr:cNvSpPr>
      </xdr:nvSpPr>
      <xdr:spPr bwMode="auto">
        <a:xfrm flipV="1">
          <a:off x="3781425" y="2867025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16</xdr:row>
      <xdr:rowOff>152400</xdr:rowOff>
    </xdr:from>
    <xdr:to>
      <xdr:col>13</xdr:col>
      <xdr:colOff>0</xdr:colOff>
      <xdr:row>16</xdr:row>
      <xdr:rowOff>152400</xdr:rowOff>
    </xdr:to>
    <xdr:sp macro="" textlink="">
      <xdr:nvSpPr>
        <xdr:cNvPr id="7195" name="Line 10">
          <a:extLst>
            <a:ext uri="{FF2B5EF4-FFF2-40B4-BE49-F238E27FC236}">
              <a16:creationId xmlns:a16="http://schemas.microsoft.com/office/drawing/2014/main" xmlns="" id="{00000000-0008-0000-0A00-00001B1C0000}"/>
            </a:ext>
          </a:extLst>
        </xdr:cNvPr>
        <xdr:cNvSpPr>
          <a:spLocks noChangeShapeType="1"/>
        </xdr:cNvSpPr>
      </xdr:nvSpPr>
      <xdr:spPr bwMode="auto">
        <a:xfrm>
          <a:off x="7696200" y="2857500"/>
          <a:ext cx="533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17</xdr:row>
      <xdr:rowOff>0</xdr:rowOff>
    </xdr:from>
    <xdr:to>
      <xdr:col>12</xdr:col>
      <xdr:colOff>552450</xdr:colOff>
      <xdr:row>17</xdr:row>
      <xdr:rowOff>0</xdr:rowOff>
    </xdr:to>
    <xdr:sp macro="" textlink="">
      <xdr:nvSpPr>
        <xdr:cNvPr id="7196" name="Line 11">
          <a:extLst>
            <a:ext uri="{FF2B5EF4-FFF2-40B4-BE49-F238E27FC236}">
              <a16:creationId xmlns:a16="http://schemas.microsoft.com/office/drawing/2014/main" xmlns="" id="{00000000-0008-0000-0A00-00001C1C0000}"/>
            </a:ext>
          </a:extLst>
        </xdr:cNvPr>
        <xdr:cNvSpPr>
          <a:spLocks noChangeShapeType="1"/>
        </xdr:cNvSpPr>
      </xdr:nvSpPr>
      <xdr:spPr bwMode="auto">
        <a:xfrm>
          <a:off x="7686675" y="2867025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27</xdr:row>
      <xdr:rowOff>152400</xdr:rowOff>
    </xdr:from>
    <xdr:to>
      <xdr:col>7</xdr:col>
      <xdr:colOff>0</xdr:colOff>
      <xdr:row>27</xdr:row>
      <xdr:rowOff>152400</xdr:rowOff>
    </xdr:to>
    <xdr:sp macro="" textlink="">
      <xdr:nvSpPr>
        <xdr:cNvPr id="7197" name="Line 12">
          <a:extLst>
            <a:ext uri="{FF2B5EF4-FFF2-40B4-BE49-F238E27FC236}">
              <a16:creationId xmlns:a16="http://schemas.microsoft.com/office/drawing/2014/main" xmlns="" id="{00000000-0008-0000-0A00-00001D1C0000}"/>
            </a:ext>
          </a:extLst>
        </xdr:cNvPr>
        <xdr:cNvSpPr>
          <a:spLocks noChangeShapeType="1"/>
        </xdr:cNvSpPr>
      </xdr:nvSpPr>
      <xdr:spPr bwMode="auto">
        <a:xfrm>
          <a:off x="3790950" y="521017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33</xdr:row>
      <xdr:rowOff>0</xdr:rowOff>
    </xdr:from>
    <xdr:to>
      <xdr:col>7</xdr:col>
      <xdr:colOff>0</xdr:colOff>
      <xdr:row>33</xdr:row>
      <xdr:rowOff>0</xdr:rowOff>
    </xdr:to>
    <xdr:sp macro="" textlink="">
      <xdr:nvSpPr>
        <xdr:cNvPr id="7198" name="Line 13">
          <a:extLst>
            <a:ext uri="{FF2B5EF4-FFF2-40B4-BE49-F238E27FC236}">
              <a16:creationId xmlns:a16="http://schemas.microsoft.com/office/drawing/2014/main" xmlns="" id="{00000000-0008-0000-0A00-00001E1C0000}"/>
            </a:ext>
          </a:extLst>
        </xdr:cNvPr>
        <xdr:cNvSpPr>
          <a:spLocks noChangeShapeType="1"/>
        </xdr:cNvSpPr>
      </xdr:nvSpPr>
      <xdr:spPr bwMode="auto">
        <a:xfrm>
          <a:off x="3790950" y="602932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15</xdr:row>
      <xdr:rowOff>0</xdr:rowOff>
    </xdr:from>
    <xdr:to>
      <xdr:col>10</xdr:col>
      <xdr:colOff>514350</xdr:colOff>
      <xdr:row>15</xdr:row>
      <xdr:rowOff>0</xdr:rowOff>
    </xdr:to>
    <xdr:sp macro="" textlink="">
      <xdr:nvSpPr>
        <xdr:cNvPr id="7199" name="Line 14">
          <a:extLst>
            <a:ext uri="{FF2B5EF4-FFF2-40B4-BE49-F238E27FC236}">
              <a16:creationId xmlns:a16="http://schemas.microsoft.com/office/drawing/2014/main" xmlns="" id="{00000000-0008-0000-0A00-00001F1C0000}"/>
            </a:ext>
          </a:extLst>
        </xdr:cNvPr>
        <xdr:cNvSpPr>
          <a:spLocks noChangeShapeType="1"/>
        </xdr:cNvSpPr>
      </xdr:nvSpPr>
      <xdr:spPr bwMode="auto">
        <a:xfrm>
          <a:off x="6972300" y="254317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14</xdr:row>
      <xdr:rowOff>152400</xdr:rowOff>
    </xdr:from>
    <xdr:to>
      <xdr:col>13</xdr:col>
      <xdr:colOff>0</xdr:colOff>
      <xdr:row>14</xdr:row>
      <xdr:rowOff>152400</xdr:rowOff>
    </xdr:to>
    <xdr:sp macro="" textlink="">
      <xdr:nvSpPr>
        <xdr:cNvPr id="7200" name="Line 15">
          <a:extLst>
            <a:ext uri="{FF2B5EF4-FFF2-40B4-BE49-F238E27FC236}">
              <a16:creationId xmlns:a16="http://schemas.microsoft.com/office/drawing/2014/main" xmlns="" id="{00000000-0008-0000-0A00-0000201C0000}"/>
            </a:ext>
          </a:extLst>
        </xdr:cNvPr>
        <xdr:cNvSpPr>
          <a:spLocks noChangeShapeType="1"/>
        </xdr:cNvSpPr>
      </xdr:nvSpPr>
      <xdr:spPr bwMode="auto">
        <a:xfrm>
          <a:off x="7686675" y="25336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27</xdr:row>
      <xdr:rowOff>152400</xdr:rowOff>
    </xdr:from>
    <xdr:to>
      <xdr:col>4</xdr:col>
      <xdr:colOff>600075</xdr:colOff>
      <xdr:row>27</xdr:row>
      <xdr:rowOff>152400</xdr:rowOff>
    </xdr:to>
    <xdr:sp macro="" textlink="">
      <xdr:nvSpPr>
        <xdr:cNvPr id="7201" name="Line 16">
          <a:extLst>
            <a:ext uri="{FF2B5EF4-FFF2-40B4-BE49-F238E27FC236}">
              <a16:creationId xmlns:a16="http://schemas.microsoft.com/office/drawing/2014/main" xmlns="" id="{00000000-0008-0000-0A00-0000211C0000}"/>
            </a:ext>
          </a:extLst>
        </xdr:cNvPr>
        <xdr:cNvSpPr>
          <a:spLocks noChangeShapeType="1"/>
        </xdr:cNvSpPr>
      </xdr:nvSpPr>
      <xdr:spPr bwMode="auto">
        <a:xfrm>
          <a:off x="2990850" y="52101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33</xdr:row>
      <xdr:rowOff>0</xdr:rowOff>
    </xdr:from>
    <xdr:to>
      <xdr:col>4</xdr:col>
      <xdr:colOff>590550</xdr:colOff>
      <xdr:row>33</xdr:row>
      <xdr:rowOff>0</xdr:rowOff>
    </xdr:to>
    <xdr:sp macro="" textlink="">
      <xdr:nvSpPr>
        <xdr:cNvPr id="7202" name="Line 17">
          <a:extLst>
            <a:ext uri="{FF2B5EF4-FFF2-40B4-BE49-F238E27FC236}">
              <a16:creationId xmlns:a16="http://schemas.microsoft.com/office/drawing/2014/main" xmlns="" id="{00000000-0008-0000-0A00-0000221C0000}"/>
            </a:ext>
          </a:extLst>
        </xdr:cNvPr>
        <xdr:cNvSpPr>
          <a:spLocks noChangeShapeType="1"/>
        </xdr:cNvSpPr>
      </xdr:nvSpPr>
      <xdr:spPr bwMode="auto">
        <a:xfrm>
          <a:off x="2990850" y="60293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12</xdr:row>
      <xdr:rowOff>0</xdr:rowOff>
    </xdr:from>
    <xdr:to>
      <xdr:col>4</xdr:col>
      <xdr:colOff>600075</xdr:colOff>
      <xdr:row>12</xdr:row>
      <xdr:rowOff>0</xdr:rowOff>
    </xdr:to>
    <xdr:sp macro="" textlink="">
      <xdr:nvSpPr>
        <xdr:cNvPr id="8210" name="Line 1">
          <a:extLst>
            <a:ext uri="{FF2B5EF4-FFF2-40B4-BE49-F238E27FC236}">
              <a16:creationId xmlns:a16="http://schemas.microsoft.com/office/drawing/2014/main" xmlns="" id="{00000000-0008-0000-0C00-000012200000}"/>
            </a:ext>
          </a:extLst>
        </xdr:cNvPr>
        <xdr:cNvSpPr>
          <a:spLocks noChangeShapeType="1"/>
        </xdr:cNvSpPr>
      </xdr:nvSpPr>
      <xdr:spPr bwMode="auto">
        <a:xfrm>
          <a:off x="2762250" y="21050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16</xdr:row>
      <xdr:rowOff>152400</xdr:rowOff>
    </xdr:from>
    <xdr:to>
      <xdr:col>11</xdr:col>
      <xdr:colOff>0</xdr:colOff>
      <xdr:row>16</xdr:row>
      <xdr:rowOff>152400</xdr:rowOff>
    </xdr:to>
    <xdr:sp macro="" textlink="">
      <xdr:nvSpPr>
        <xdr:cNvPr id="8211" name="Line 2">
          <a:extLst>
            <a:ext uri="{FF2B5EF4-FFF2-40B4-BE49-F238E27FC236}">
              <a16:creationId xmlns:a16="http://schemas.microsoft.com/office/drawing/2014/main" xmlns="" id="{00000000-0008-0000-0C00-000013200000}"/>
            </a:ext>
          </a:extLst>
        </xdr:cNvPr>
        <xdr:cNvSpPr>
          <a:spLocks noChangeShapeType="1"/>
        </xdr:cNvSpPr>
      </xdr:nvSpPr>
      <xdr:spPr bwMode="auto">
        <a:xfrm>
          <a:off x="6353175" y="2905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17</xdr:row>
      <xdr:rowOff>0</xdr:rowOff>
    </xdr:from>
    <xdr:to>
      <xdr:col>10</xdr:col>
      <xdr:colOff>533400</xdr:colOff>
      <xdr:row>17</xdr:row>
      <xdr:rowOff>0</xdr:rowOff>
    </xdr:to>
    <xdr:sp macro="" textlink="">
      <xdr:nvSpPr>
        <xdr:cNvPr id="8212" name="Line 3">
          <a:extLst>
            <a:ext uri="{FF2B5EF4-FFF2-40B4-BE49-F238E27FC236}">
              <a16:creationId xmlns:a16="http://schemas.microsoft.com/office/drawing/2014/main" xmlns="" id="{00000000-0008-0000-0C00-000014200000}"/>
            </a:ext>
          </a:extLst>
        </xdr:cNvPr>
        <xdr:cNvSpPr>
          <a:spLocks noChangeShapeType="1"/>
        </xdr:cNvSpPr>
      </xdr:nvSpPr>
      <xdr:spPr bwMode="auto">
        <a:xfrm>
          <a:off x="6353175" y="291465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15</xdr:row>
      <xdr:rowOff>9525</xdr:rowOff>
    </xdr:from>
    <xdr:to>
      <xdr:col>4</xdr:col>
      <xdr:colOff>590550</xdr:colOff>
      <xdr:row>15</xdr:row>
      <xdr:rowOff>9525</xdr:rowOff>
    </xdr:to>
    <xdr:sp macro="" textlink="">
      <xdr:nvSpPr>
        <xdr:cNvPr id="8213" name="Line 4">
          <a:extLst>
            <a:ext uri="{FF2B5EF4-FFF2-40B4-BE49-F238E27FC236}">
              <a16:creationId xmlns:a16="http://schemas.microsoft.com/office/drawing/2014/main" xmlns="" id="{00000000-0008-0000-0C00-000015200000}"/>
            </a:ext>
          </a:extLst>
        </xdr:cNvPr>
        <xdr:cNvSpPr>
          <a:spLocks noChangeShapeType="1"/>
        </xdr:cNvSpPr>
      </xdr:nvSpPr>
      <xdr:spPr bwMode="auto">
        <a:xfrm>
          <a:off x="2752725" y="26003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1133475</xdr:colOff>
      <xdr:row>17</xdr:row>
      <xdr:rowOff>0</xdr:rowOff>
    </xdr:from>
    <xdr:to>
      <xdr:col>5</xdr:col>
      <xdr:colOff>0</xdr:colOff>
      <xdr:row>17</xdr:row>
      <xdr:rowOff>0</xdr:rowOff>
    </xdr:to>
    <xdr:sp macro="" textlink="">
      <xdr:nvSpPr>
        <xdr:cNvPr id="8214" name="Line 5">
          <a:extLst>
            <a:ext uri="{FF2B5EF4-FFF2-40B4-BE49-F238E27FC236}">
              <a16:creationId xmlns:a16="http://schemas.microsoft.com/office/drawing/2014/main" xmlns="" id="{00000000-0008-0000-0C00-000016200000}"/>
            </a:ext>
          </a:extLst>
        </xdr:cNvPr>
        <xdr:cNvSpPr>
          <a:spLocks noChangeShapeType="1"/>
        </xdr:cNvSpPr>
      </xdr:nvSpPr>
      <xdr:spPr bwMode="auto">
        <a:xfrm>
          <a:off x="2752725" y="291465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12</xdr:row>
      <xdr:rowOff>0</xdr:rowOff>
    </xdr:from>
    <xdr:to>
      <xdr:col>6</xdr:col>
      <xdr:colOff>600075</xdr:colOff>
      <xdr:row>12</xdr:row>
      <xdr:rowOff>0</xdr:rowOff>
    </xdr:to>
    <xdr:sp macro="" textlink="">
      <xdr:nvSpPr>
        <xdr:cNvPr id="8215" name="Line 6">
          <a:extLst>
            <a:ext uri="{FF2B5EF4-FFF2-40B4-BE49-F238E27FC236}">
              <a16:creationId xmlns:a16="http://schemas.microsoft.com/office/drawing/2014/main" xmlns="" id="{00000000-0008-0000-0C00-000017200000}"/>
            </a:ext>
          </a:extLst>
        </xdr:cNvPr>
        <xdr:cNvSpPr>
          <a:spLocks noChangeShapeType="1"/>
        </xdr:cNvSpPr>
      </xdr:nvSpPr>
      <xdr:spPr bwMode="auto">
        <a:xfrm>
          <a:off x="3467100" y="210502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8216" name="Line 7">
          <a:extLst>
            <a:ext uri="{FF2B5EF4-FFF2-40B4-BE49-F238E27FC236}">
              <a16:creationId xmlns:a16="http://schemas.microsoft.com/office/drawing/2014/main" xmlns="" id="{00000000-0008-0000-0C00-000018200000}"/>
            </a:ext>
          </a:extLst>
        </xdr:cNvPr>
        <xdr:cNvSpPr>
          <a:spLocks noChangeShapeType="1"/>
        </xdr:cNvSpPr>
      </xdr:nvSpPr>
      <xdr:spPr bwMode="auto">
        <a:xfrm>
          <a:off x="3448050" y="2590800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17</xdr:row>
      <xdr:rowOff>0</xdr:rowOff>
    </xdr:from>
    <xdr:to>
      <xdr:col>7</xdr:col>
      <xdr:colOff>0</xdr:colOff>
      <xdr:row>17</xdr:row>
      <xdr:rowOff>0</xdr:rowOff>
    </xdr:to>
    <xdr:sp macro="" textlink="">
      <xdr:nvSpPr>
        <xdr:cNvPr id="8217" name="Line 8">
          <a:extLst>
            <a:ext uri="{FF2B5EF4-FFF2-40B4-BE49-F238E27FC236}">
              <a16:creationId xmlns:a16="http://schemas.microsoft.com/office/drawing/2014/main" xmlns="" id="{00000000-0008-0000-0C00-000019200000}"/>
            </a:ext>
          </a:extLst>
        </xdr:cNvPr>
        <xdr:cNvSpPr>
          <a:spLocks noChangeShapeType="1"/>
        </xdr:cNvSpPr>
      </xdr:nvSpPr>
      <xdr:spPr bwMode="auto">
        <a:xfrm>
          <a:off x="3467100" y="29146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17</xdr:row>
      <xdr:rowOff>0</xdr:rowOff>
    </xdr:from>
    <xdr:to>
      <xdr:col>7</xdr:col>
      <xdr:colOff>19050</xdr:colOff>
      <xdr:row>17</xdr:row>
      <xdr:rowOff>0</xdr:rowOff>
    </xdr:to>
    <xdr:sp macro="" textlink="">
      <xdr:nvSpPr>
        <xdr:cNvPr id="8218" name="Line 9">
          <a:extLst>
            <a:ext uri="{FF2B5EF4-FFF2-40B4-BE49-F238E27FC236}">
              <a16:creationId xmlns:a16="http://schemas.microsoft.com/office/drawing/2014/main" xmlns="" id="{00000000-0008-0000-0C00-00001A200000}"/>
            </a:ext>
          </a:extLst>
        </xdr:cNvPr>
        <xdr:cNvSpPr>
          <a:spLocks noChangeShapeType="1"/>
        </xdr:cNvSpPr>
      </xdr:nvSpPr>
      <xdr:spPr bwMode="auto">
        <a:xfrm flipV="1">
          <a:off x="3448050" y="2914650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16</xdr:row>
      <xdr:rowOff>152400</xdr:rowOff>
    </xdr:from>
    <xdr:to>
      <xdr:col>13</xdr:col>
      <xdr:colOff>0</xdr:colOff>
      <xdr:row>16</xdr:row>
      <xdr:rowOff>152400</xdr:rowOff>
    </xdr:to>
    <xdr:sp macro="" textlink="">
      <xdr:nvSpPr>
        <xdr:cNvPr id="8219" name="Line 10">
          <a:extLst>
            <a:ext uri="{FF2B5EF4-FFF2-40B4-BE49-F238E27FC236}">
              <a16:creationId xmlns:a16="http://schemas.microsoft.com/office/drawing/2014/main" xmlns="" id="{00000000-0008-0000-0C00-00001B200000}"/>
            </a:ext>
          </a:extLst>
        </xdr:cNvPr>
        <xdr:cNvSpPr>
          <a:spLocks noChangeShapeType="1"/>
        </xdr:cNvSpPr>
      </xdr:nvSpPr>
      <xdr:spPr bwMode="auto">
        <a:xfrm>
          <a:off x="7067550" y="29051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17</xdr:row>
      <xdr:rowOff>0</xdr:rowOff>
    </xdr:from>
    <xdr:to>
      <xdr:col>12</xdr:col>
      <xdr:colOff>552450</xdr:colOff>
      <xdr:row>17</xdr:row>
      <xdr:rowOff>0</xdr:rowOff>
    </xdr:to>
    <xdr:sp macro="" textlink="">
      <xdr:nvSpPr>
        <xdr:cNvPr id="8220" name="Line 11">
          <a:extLst>
            <a:ext uri="{FF2B5EF4-FFF2-40B4-BE49-F238E27FC236}">
              <a16:creationId xmlns:a16="http://schemas.microsoft.com/office/drawing/2014/main" xmlns="" id="{00000000-0008-0000-0C00-00001C200000}"/>
            </a:ext>
          </a:extLst>
        </xdr:cNvPr>
        <xdr:cNvSpPr>
          <a:spLocks noChangeShapeType="1"/>
        </xdr:cNvSpPr>
      </xdr:nvSpPr>
      <xdr:spPr bwMode="auto">
        <a:xfrm>
          <a:off x="7058025" y="291465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152400</xdr:rowOff>
    </xdr:from>
    <xdr:to>
      <xdr:col>7</xdr:col>
      <xdr:colOff>0</xdr:colOff>
      <xdr:row>26</xdr:row>
      <xdr:rowOff>152400</xdr:rowOff>
    </xdr:to>
    <xdr:sp macro="" textlink="">
      <xdr:nvSpPr>
        <xdr:cNvPr id="8221" name="Line 12">
          <a:extLst>
            <a:ext uri="{FF2B5EF4-FFF2-40B4-BE49-F238E27FC236}">
              <a16:creationId xmlns:a16="http://schemas.microsoft.com/office/drawing/2014/main" xmlns="" id="{00000000-0008-0000-0C00-00001D200000}"/>
            </a:ext>
          </a:extLst>
        </xdr:cNvPr>
        <xdr:cNvSpPr>
          <a:spLocks noChangeShapeType="1"/>
        </xdr:cNvSpPr>
      </xdr:nvSpPr>
      <xdr:spPr bwMode="auto">
        <a:xfrm>
          <a:off x="3457575" y="49434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8222" name="Line 13">
          <a:extLst>
            <a:ext uri="{FF2B5EF4-FFF2-40B4-BE49-F238E27FC236}">
              <a16:creationId xmlns:a16="http://schemas.microsoft.com/office/drawing/2014/main" xmlns="" id="{00000000-0008-0000-0C00-00001E200000}"/>
            </a:ext>
          </a:extLst>
        </xdr:cNvPr>
        <xdr:cNvSpPr>
          <a:spLocks noChangeShapeType="1"/>
        </xdr:cNvSpPr>
      </xdr:nvSpPr>
      <xdr:spPr bwMode="auto">
        <a:xfrm>
          <a:off x="3457575" y="57626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15</xdr:row>
      <xdr:rowOff>0</xdr:rowOff>
    </xdr:from>
    <xdr:to>
      <xdr:col>10</xdr:col>
      <xdr:colOff>514350</xdr:colOff>
      <xdr:row>15</xdr:row>
      <xdr:rowOff>0</xdr:rowOff>
    </xdr:to>
    <xdr:sp macro="" textlink="">
      <xdr:nvSpPr>
        <xdr:cNvPr id="8223" name="Line 14">
          <a:extLst>
            <a:ext uri="{FF2B5EF4-FFF2-40B4-BE49-F238E27FC236}">
              <a16:creationId xmlns:a16="http://schemas.microsoft.com/office/drawing/2014/main" xmlns="" id="{00000000-0008-0000-0C00-00001F200000}"/>
            </a:ext>
          </a:extLst>
        </xdr:cNvPr>
        <xdr:cNvSpPr>
          <a:spLocks noChangeShapeType="1"/>
        </xdr:cNvSpPr>
      </xdr:nvSpPr>
      <xdr:spPr bwMode="auto">
        <a:xfrm>
          <a:off x="6353175" y="259080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14</xdr:row>
      <xdr:rowOff>152400</xdr:rowOff>
    </xdr:from>
    <xdr:to>
      <xdr:col>13</xdr:col>
      <xdr:colOff>0</xdr:colOff>
      <xdr:row>14</xdr:row>
      <xdr:rowOff>152400</xdr:rowOff>
    </xdr:to>
    <xdr:sp macro="" textlink="">
      <xdr:nvSpPr>
        <xdr:cNvPr id="8224" name="Line 15">
          <a:extLst>
            <a:ext uri="{FF2B5EF4-FFF2-40B4-BE49-F238E27FC236}">
              <a16:creationId xmlns:a16="http://schemas.microsoft.com/office/drawing/2014/main" xmlns="" id="{00000000-0008-0000-0C00-000020200000}"/>
            </a:ext>
          </a:extLst>
        </xdr:cNvPr>
        <xdr:cNvSpPr>
          <a:spLocks noChangeShapeType="1"/>
        </xdr:cNvSpPr>
      </xdr:nvSpPr>
      <xdr:spPr bwMode="auto">
        <a:xfrm>
          <a:off x="7058025" y="2581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26</xdr:row>
      <xdr:rowOff>152400</xdr:rowOff>
    </xdr:from>
    <xdr:to>
      <xdr:col>4</xdr:col>
      <xdr:colOff>600075</xdr:colOff>
      <xdr:row>26</xdr:row>
      <xdr:rowOff>152400</xdr:rowOff>
    </xdr:to>
    <xdr:sp macro="" textlink="">
      <xdr:nvSpPr>
        <xdr:cNvPr id="8225" name="Line 16">
          <a:extLst>
            <a:ext uri="{FF2B5EF4-FFF2-40B4-BE49-F238E27FC236}">
              <a16:creationId xmlns:a16="http://schemas.microsoft.com/office/drawing/2014/main" xmlns="" id="{00000000-0008-0000-0C00-000021200000}"/>
            </a:ext>
          </a:extLst>
        </xdr:cNvPr>
        <xdr:cNvSpPr>
          <a:spLocks noChangeShapeType="1"/>
        </xdr:cNvSpPr>
      </xdr:nvSpPr>
      <xdr:spPr bwMode="auto">
        <a:xfrm>
          <a:off x="2771775" y="49434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32</xdr:row>
      <xdr:rowOff>0</xdr:rowOff>
    </xdr:from>
    <xdr:to>
      <xdr:col>4</xdr:col>
      <xdr:colOff>590550</xdr:colOff>
      <xdr:row>32</xdr:row>
      <xdr:rowOff>0</xdr:rowOff>
    </xdr:to>
    <xdr:sp macro="" textlink="">
      <xdr:nvSpPr>
        <xdr:cNvPr id="8226" name="Line 17">
          <a:extLst>
            <a:ext uri="{FF2B5EF4-FFF2-40B4-BE49-F238E27FC236}">
              <a16:creationId xmlns:a16="http://schemas.microsoft.com/office/drawing/2014/main" xmlns="" id="{00000000-0008-0000-0C00-000022200000}"/>
            </a:ext>
          </a:extLst>
        </xdr:cNvPr>
        <xdr:cNvSpPr>
          <a:spLocks noChangeShapeType="1"/>
        </xdr:cNvSpPr>
      </xdr:nvSpPr>
      <xdr:spPr bwMode="auto">
        <a:xfrm>
          <a:off x="2771775" y="57626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13</xdr:row>
      <xdr:rowOff>0</xdr:rowOff>
    </xdr:from>
    <xdr:to>
      <xdr:col>4</xdr:col>
      <xdr:colOff>600075</xdr:colOff>
      <xdr:row>13</xdr:row>
      <xdr:rowOff>0</xdr:rowOff>
    </xdr:to>
    <xdr:sp macro="" textlink="">
      <xdr:nvSpPr>
        <xdr:cNvPr id="9234" name="Line 1">
          <a:extLst>
            <a:ext uri="{FF2B5EF4-FFF2-40B4-BE49-F238E27FC236}">
              <a16:creationId xmlns:a16="http://schemas.microsoft.com/office/drawing/2014/main" xmlns="" id="{00000000-0008-0000-0E00-000012240000}"/>
            </a:ext>
          </a:extLst>
        </xdr:cNvPr>
        <xdr:cNvSpPr>
          <a:spLocks noChangeShapeType="1"/>
        </xdr:cNvSpPr>
      </xdr:nvSpPr>
      <xdr:spPr bwMode="auto">
        <a:xfrm>
          <a:off x="2762250" y="22669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18</xdr:row>
      <xdr:rowOff>152400</xdr:rowOff>
    </xdr:from>
    <xdr:to>
      <xdr:col>11</xdr:col>
      <xdr:colOff>0</xdr:colOff>
      <xdr:row>18</xdr:row>
      <xdr:rowOff>152400</xdr:rowOff>
    </xdr:to>
    <xdr:sp macro="" textlink="">
      <xdr:nvSpPr>
        <xdr:cNvPr id="9235" name="Line 2">
          <a:extLst>
            <a:ext uri="{FF2B5EF4-FFF2-40B4-BE49-F238E27FC236}">
              <a16:creationId xmlns:a16="http://schemas.microsoft.com/office/drawing/2014/main" xmlns="" id="{00000000-0008-0000-0E00-000013240000}"/>
            </a:ext>
          </a:extLst>
        </xdr:cNvPr>
        <xdr:cNvSpPr>
          <a:spLocks noChangeShapeType="1"/>
        </xdr:cNvSpPr>
      </xdr:nvSpPr>
      <xdr:spPr bwMode="auto">
        <a:xfrm>
          <a:off x="6400800" y="32289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19</xdr:row>
      <xdr:rowOff>0</xdr:rowOff>
    </xdr:from>
    <xdr:to>
      <xdr:col>10</xdr:col>
      <xdr:colOff>533400</xdr:colOff>
      <xdr:row>19</xdr:row>
      <xdr:rowOff>0</xdr:rowOff>
    </xdr:to>
    <xdr:sp macro="" textlink="">
      <xdr:nvSpPr>
        <xdr:cNvPr id="9236" name="Line 3">
          <a:extLst>
            <a:ext uri="{FF2B5EF4-FFF2-40B4-BE49-F238E27FC236}">
              <a16:creationId xmlns:a16="http://schemas.microsoft.com/office/drawing/2014/main" xmlns="" id="{00000000-0008-0000-0E00-000014240000}"/>
            </a:ext>
          </a:extLst>
        </xdr:cNvPr>
        <xdr:cNvSpPr>
          <a:spLocks noChangeShapeType="1"/>
        </xdr:cNvSpPr>
      </xdr:nvSpPr>
      <xdr:spPr bwMode="auto">
        <a:xfrm>
          <a:off x="6400800" y="3238500"/>
          <a:ext cx="523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9525</xdr:rowOff>
    </xdr:from>
    <xdr:to>
      <xdr:col>4</xdr:col>
      <xdr:colOff>590550</xdr:colOff>
      <xdr:row>16</xdr:row>
      <xdr:rowOff>9525</xdr:rowOff>
    </xdr:to>
    <xdr:sp macro="" textlink="">
      <xdr:nvSpPr>
        <xdr:cNvPr id="9237" name="Line 4">
          <a:extLst>
            <a:ext uri="{FF2B5EF4-FFF2-40B4-BE49-F238E27FC236}">
              <a16:creationId xmlns:a16="http://schemas.microsoft.com/office/drawing/2014/main" xmlns="" id="{00000000-0008-0000-0E00-000015240000}"/>
            </a:ext>
          </a:extLst>
        </xdr:cNvPr>
        <xdr:cNvSpPr>
          <a:spLocks noChangeShapeType="1"/>
        </xdr:cNvSpPr>
      </xdr:nvSpPr>
      <xdr:spPr bwMode="auto">
        <a:xfrm>
          <a:off x="2752725" y="27622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1133475</xdr:colOff>
      <xdr:row>18</xdr:row>
      <xdr:rowOff>0</xdr:rowOff>
    </xdr:from>
    <xdr:to>
      <xdr:col>5</xdr:col>
      <xdr:colOff>0</xdr:colOff>
      <xdr:row>18</xdr:row>
      <xdr:rowOff>0</xdr:rowOff>
    </xdr:to>
    <xdr:sp macro="" textlink="">
      <xdr:nvSpPr>
        <xdr:cNvPr id="9238" name="Line 5">
          <a:extLst>
            <a:ext uri="{FF2B5EF4-FFF2-40B4-BE49-F238E27FC236}">
              <a16:creationId xmlns:a16="http://schemas.microsoft.com/office/drawing/2014/main" xmlns="" id="{00000000-0008-0000-0E00-000016240000}"/>
            </a:ext>
          </a:extLst>
        </xdr:cNvPr>
        <xdr:cNvSpPr>
          <a:spLocks noChangeShapeType="1"/>
        </xdr:cNvSpPr>
      </xdr:nvSpPr>
      <xdr:spPr bwMode="auto">
        <a:xfrm>
          <a:off x="2752725" y="30765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13</xdr:row>
      <xdr:rowOff>0</xdr:rowOff>
    </xdr:from>
    <xdr:to>
      <xdr:col>6</xdr:col>
      <xdr:colOff>600075</xdr:colOff>
      <xdr:row>13</xdr:row>
      <xdr:rowOff>0</xdr:rowOff>
    </xdr:to>
    <xdr:sp macro="" textlink="">
      <xdr:nvSpPr>
        <xdr:cNvPr id="9239" name="Line 6">
          <a:extLst>
            <a:ext uri="{FF2B5EF4-FFF2-40B4-BE49-F238E27FC236}">
              <a16:creationId xmlns:a16="http://schemas.microsoft.com/office/drawing/2014/main" xmlns="" id="{00000000-0008-0000-0E00-000017240000}"/>
            </a:ext>
          </a:extLst>
        </xdr:cNvPr>
        <xdr:cNvSpPr>
          <a:spLocks noChangeShapeType="1"/>
        </xdr:cNvSpPr>
      </xdr:nvSpPr>
      <xdr:spPr bwMode="auto">
        <a:xfrm>
          <a:off x="3467100" y="22669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 macro="" textlink="">
      <xdr:nvSpPr>
        <xdr:cNvPr id="9240" name="Line 7">
          <a:extLst>
            <a:ext uri="{FF2B5EF4-FFF2-40B4-BE49-F238E27FC236}">
              <a16:creationId xmlns:a16="http://schemas.microsoft.com/office/drawing/2014/main" xmlns="" id="{00000000-0008-0000-0E00-000018240000}"/>
            </a:ext>
          </a:extLst>
        </xdr:cNvPr>
        <xdr:cNvSpPr>
          <a:spLocks noChangeShapeType="1"/>
        </xdr:cNvSpPr>
      </xdr:nvSpPr>
      <xdr:spPr bwMode="auto">
        <a:xfrm>
          <a:off x="3448050" y="27527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18</xdr:row>
      <xdr:rowOff>0</xdr:rowOff>
    </xdr:from>
    <xdr:to>
      <xdr:col>7</xdr:col>
      <xdr:colOff>0</xdr:colOff>
      <xdr:row>18</xdr:row>
      <xdr:rowOff>0</xdr:rowOff>
    </xdr:to>
    <xdr:sp macro="" textlink="">
      <xdr:nvSpPr>
        <xdr:cNvPr id="9241" name="Line 8">
          <a:extLst>
            <a:ext uri="{FF2B5EF4-FFF2-40B4-BE49-F238E27FC236}">
              <a16:creationId xmlns:a16="http://schemas.microsoft.com/office/drawing/2014/main" xmlns="" id="{00000000-0008-0000-0E00-000019240000}"/>
            </a:ext>
          </a:extLst>
        </xdr:cNvPr>
        <xdr:cNvSpPr>
          <a:spLocks noChangeShapeType="1"/>
        </xdr:cNvSpPr>
      </xdr:nvSpPr>
      <xdr:spPr bwMode="auto">
        <a:xfrm>
          <a:off x="3467100" y="30765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18</xdr:row>
      <xdr:rowOff>0</xdr:rowOff>
    </xdr:from>
    <xdr:to>
      <xdr:col>7</xdr:col>
      <xdr:colOff>19050</xdr:colOff>
      <xdr:row>18</xdr:row>
      <xdr:rowOff>0</xdr:rowOff>
    </xdr:to>
    <xdr:sp macro="" textlink="">
      <xdr:nvSpPr>
        <xdr:cNvPr id="9242" name="Line 9">
          <a:extLst>
            <a:ext uri="{FF2B5EF4-FFF2-40B4-BE49-F238E27FC236}">
              <a16:creationId xmlns:a16="http://schemas.microsoft.com/office/drawing/2014/main" xmlns="" id="{00000000-0008-0000-0E00-00001A240000}"/>
            </a:ext>
          </a:extLst>
        </xdr:cNvPr>
        <xdr:cNvSpPr>
          <a:spLocks noChangeShapeType="1"/>
        </xdr:cNvSpPr>
      </xdr:nvSpPr>
      <xdr:spPr bwMode="auto">
        <a:xfrm flipV="1">
          <a:off x="3448050" y="30765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19050</xdr:colOff>
      <xdr:row>18</xdr:row>
      <xdr:rowOff>152400</xdr:rowOff>
    </xdr:from>
    <xdr:to>
      <xdr:col>13</xdr:col>
      <xdr:colOff>0</xdr:colOff>
      <xdr:row>18</xdr:row>
      <xdr:rowOff>152400</xdr:rowOff>
    </xdr:to>
    <xdr:sp macro="" textlink="">
      <xdr:nvSpPr>
        <xdr:cNvPr id="9243" name="Line 10">
          <a:extLst>
            <a:ext uri="{FF2B5EF4-FFF2-40B4-BE49-F238E27FC236}">
              <a16:creationId xmlns:a16="http://schemas.microsoft.com/office/drawing/2014/main" xmlns="" id="{00000000-0008-0000-0E00-00001B240000}"/>
            </a:ext>
          </a:extLst>
        </xdr:cNvPr>
        <xdr:cNvSpPr>
          <a:spLocks noChangeShapeType="1"/>
        </xdr:cNvSpPr>
      </xdr:nvSpPr>
      <xdr:spPr bwMode="auto">
        <a:xfrm>
          <a:off x="7115175" y="32289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19</xdr:row>
      <xdr:rowOff>0</xdr:rowOff>
    </xdr:from>
    <xdr:to>
      <xdr:col>12</xdr:col>
      <xdr:colOff>552450</xdr:colOff>
      <xdr:row>19</xdr:row>
      <xdr:rowOff>0</xdr:rowOff>
    </xdr:to>
    <xdr:sp macro="" textlink="">
      <xdr:nvSpPr>
        <xdr:cNvPr id="9244" name="Line 11">
          <a:extLst>
            <a:ext uri="{FF2B5EF4-FFF2-40B4-BE49-F238E27FC236}">
              <a16:creationId xmlns:a16="http://schemas.microsoft.com/office/drawing/2014/main" xmlns="" id="{00000000-0008-0000-0E00-00001C240000}"/>
            </a:ext>
          </a:extLst>
        </xdr:cNvPr>
        <xdr:cNvSpPr>
          <a:spLocks noChangeShapeType="1"/>
        </xdr:cNvSpPr>
      </xdr:nvSpPr>
      <xdr:spPr bwMode="auto">
        <a:xfrm>
          <a:off x="7105650" y="3238500"/>
          <a:ext cx="542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26</xdr:row>
      <xdr:rowOff>152400</xdr:rowOff>
    </xdr:from>
    <xdr:to>
      <xdr:col>7</xdr:col>
      <xdr:colOff>0</xdr:colOff>
      <xdr:row>26</xdr:row>
      <xdr:rowOff>152400</xdr:rowOff>
    </xdr:to>
    <xdr:sp macro="" textlink="">
      <xdr:nvSpPr>
        <xdr:cNvPr id="9245" name="Line 12">
          <a:extLst>
            <a:ext uri="{FF2B5EF4-FFF2-40B4-BE49-F238E27FC236}">
              <a16:creationId xmlns:a16="http://schemas.microsoft.com/office/drawing/2014/main" xmlns="" id="{00000000-0008-0000-0E00-00001D240000}"/>
            </a:ext>
          </a:extLst>
        </xdr:cNvPr>
        <xdr:cNvSpPr>
          <a:spLocks noChangeShapeType="1"/>
        </xdr:cNvSpPr>
      </xdr:nvSpPr>
      <xdr:spPr bwMode="auto">
        <a:xfrm>
          <a:off x="3457575" y="49434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32</xdr:row>
      <xdr:rowOff>0</xdr:rowOff>
    </xdr:from>
    <xdr:to>
      <xdr:col>7</xdr:col>
      <xdr:colOff>0</xdr:colOff>
      <xdr:row>32</xdr:row>
      <xdr:rowOff>0</xdr:rowOff>
    </xdr:to>
    <xdr:sp macro="" textlink="">
      <xdr:nvSpPr>
        <xdr:cNvPr id="9246" name="Line 13">
          <a:extLst>
            <a:ext uri="{FF2B5EF4-FFF2-40B4-BE49-F238E27FC236}">
              <a16:creationId xmlns:a16="http://schemas.microsoft.com/office/drawing/2014/main" xmlns="" id="{00000000-0008-0000-0E00-00001E240000}"/>
            </a:ext>
          </a:extLst>
        </xdr:cNvPr>
        <xdr:cNvSpPr>
          <a:spLocks noChangeShapeType="1"/>
        </xdr:cNvSpPr>
      </xdr:nvSpPr>
      <xdr:spPr bwMode="auto">
        <a:xfrm>
          <a:off x="3457575" y="57626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17</xdr:row>
      <xdr:rowOff>0</xdr:rowOff>
    </xdr:from>
    <xdr:to>
      <xdr:col>10</xdr:col>
      <xdr:colOff>514350</xdr:colOff>
      <xdr:row>17</xdr:row>
      <xdr:rowOff>0</xdr:rowOff>
    </xdr:to>
    <xdr:sp macro="" textlink="">
      <xdr:nvSpPr>
        <xdr:cNvPr id="9247" name="Line 14">
          <a:extLst>
            <a:ext uri="{FF2B5EF4-FFF2-40B4-BE49-F238E27FC236}">
              <a16:creationId xmlns:a16="http://schemas.microsoft.com/office/drawing/2014/main" xmlns="" id="{00000000-0008-0000-0E00-00001F240000}"/>
            </a:ext>
          </a:extLst>
        </xdr:cNvPr>
        <xdr:cNvSpPr>
          <a:spLocks noChangeShapeType="1"/>
        </xdr:cNvSpPr>
      </xdr:nvSpPr>
      <xdr:spPr bwMode="auto">
        <a:xfrm>
          <a:off x="6400800" y="291465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9525</xdr:colOff>
      <xdr:row>16</xdr:row>
      <xdr:rowOff>152400</xdr:rowOff>
    </xdr:from>
    <xdr:to>
      <xdr:col>13</xdr:col>
      <xdr:colOff>0</xdr:colOff>
      <xdr:row>16</xdr:row>
      <xdr:rowOff>152400</xdr:rowOff>
    </xdr:to>
    <xdr:sp macro="" textlink="">
      <xdr:nvSpPr>
        <xdr:cNvPr id="9248" name="Line 15">
          <a:extLst>
            <a:ext uri="{FF2B5EF4-FFF2-40B4-BE49-F238E27FC236}">
              <a16:creationId xmlns:a16="http://schemas.microsoft.com/office/drawing/2014/main" xmlns="" id="{00000000-0008-0000-0E00-000020240000}"/>
            </a:ext>
          </a:extLst>
        </xdr:cNvPr>
        <xdr:cNvSpPr>
          <a:spLocks noChangeShapeType="1"/>
        </xdr:cNvSpPr>
      </xdr:nvSpPr>
      <xdr:spPr bwMode="auto">
        <a:xfrm>
          <a:off x="7105650" y="29051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26</xdr:row>
      <xdr:rowOff>152400</xdr:rowOff>
    </xdr:from>
    <xdr:to>
      <xdr:col>4</xdr:col>
      <xdr:colOff>600075</xdr:colOff>
      <xdr:row>26</xdr:row>
      <xdr:rowOff>152400</xdr:rowOff>
    </xdr:to>
    <xdr:sp macro="" textlink="">
      <xdr:nvSpPr>
        <xdr:cNvPr id="9249" name="Line 16">
          <a:extLst>
            <a:ext uri="{FF2B5EF4-FFF2-40B4-BE49-F238E27FC236}">
              <a16:creationId xmlns:a16="http://schemas.microsoft.com/office/drawing/2014/main" xmlns="" id="{00000000-0008-0000-0E00-000021240000}"/>
            </a:ext>
          </a:extLst>
        </xdr:cNvPr>
        <xdr:cNvSpPr>
          <a:spLocks noChangeShapeType="1"/>
        </xdr:cNvSpPr>
      </xdr:nvSpPr>
      <xdr:spPr bwMode="auto">
        <a:xfrm>
          <a:off x="2771775" y="49434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32</xdr:row>
      <xdr:rowOff>0</xdr:rowOff>
    </xdr:from>
    <xdr:to>
      <xdr:col>4</xdr:col>
      <xdr:colOff>590550</xdr:colOff>
      <xdr:row>32</xdr:row>
      <xdr:rowOff>0</xdr:rowOff>
    </xdr:to>
    <xdr:sp macro="" textlink="">
      <xdr:nvSpPr>
        <xdr:cNvPr id="9250" name="Line 17">
          <a:extLst>
            <a:ext uri="{FF2B5EF4-FFF2-40B4-BE49-F238E27FC236}">
              <a16:creationId xmlns:a16="http://schemas.microsoft.com/office/drawing/2014/main" xmlns="" id="{00000000-0008-0000-0E00-000022240000}"/>
            </a:ext>
          </a:extLst>
        </xdr:cNvPr>
        <xdr:cNvSpPr>
          <a:spLocks noChangeShapeType="1"/>
        </xdr:cNvSpPr>
      </xdr:nvSpPr>
      <xdr:spPr bwMode="auto">
        <a:xfrm>
          <a:off x="2771775" y="57626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0</xdr:rowOff>
    </xdr:from>
    <xdr:to>
      <xdr:col>2</xdr:col>
      <xdr:colOff>600075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>
          <a:spLocks noChangeShapeType="1"/>
        </xdr:cNvSpPr>
      </xdr:nvSpPr>
      <xdr:spPr bwMode="auto">
        <a:xfrm>
          <a:off x="2762250" y="22669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15</xdr:row>
      <xdr:rowOff>152400</xdr:rowOff>
    </xdr:from>
    <xdr:to>
      <xdr:col>9</xdr:col>
      <xdr:colOff>0</xdr:colOff>
      <xdr:row>15</xdr:row>
      <xdr:rowOff>152400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>
          <a:spLocks noChangeShapeType="1"/>
        </xdr:cNvSpPr>
      </xdr:nvSpPr>
      <xdr:spPr bwMode="auto">
        <a:xfrm>
          <a:off x="6400800" y="32289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14</xdr:row>
      <xdr:rowOff>9525</xdr:rowOff>
    </xdr:from>
    <xdr:to>
      <xdr:col>2</xdr:col>
      <xdr:colOff>590550</xdr:colOff>
      <xdr:row>14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>
          <a:spLocks noChangeShapeType="1"/>
        </xdr:cNvSpPr>
      </xdr:nvSpPr>
      <xdr:spPr bwMode="auto">
        <a:xfrm>
          <a:off x="2752725" y="276225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1133475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6" name="Line 5">
          <a:extLst>
            <a:ext uri="{FF2B5EF4-FFF2-40B4-BE49-F238E27FC236}">
              <a16:creationId xmlns:a16="http://schemas.microsoft.com/office/drawing/2014/main" xmlns="" id="{00000000-0008-0000-1000-000006000000}"/>
            </a:ext>
          </a:extLst>
        </xdr:cNvPr>
        <xdr:cNvSpPr>
          <a:spLocks noChangeShapeType="1"/>
        </xdr:cNvSpPr>
      </xdr:nvSpPr>
      <xdr:spPr bwMode="auto">
        <a:xfrm>
          <a:off x="2752725" y="30765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600075</xdr:colOff>
      <xdr:row>11</xdr:row>
      <xdr:rowOff>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xmlns="" id="{00000000-0008-0000-1000-000007000000}"/>
            </a:ext>
          </a:extLst>
        </xdr:cNvPr>
        <xdr:cNvSpPr>
          <a:spLocks noChangeShapeType="1"/>
        </xdr:cNvSpPr>
      </xdr:nvSpPr>
      <xdr:spPr bwMode="auto">
        <a:xfrm>
          <a:off x="3467100" y="22669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xmlns="" id="{00000000-0008-0000-1000-000008000000}"/>
            </a:ext>
          </a:extLst>
        </xdr:cNvPr>
        <xdr:cNvSpPr>
          <a:spLocks noChangeShapeType="1"/>
        </xdr:cNvSpPr>
      </xdr:nvSpPr>
      <xdr:spPr bwMode="auto">
        <a:xfrm>
          <a:off x="3448050" y="27527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16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xmlns="" id="{00000000-0008-0000-1000-000009000000}"/>
            </a:ext>
          </a:extLst>
        </xdr:cNvPr>
        <xdr:cNvSpPr>
          <a:spLocks noChangeShapeType="1"/>
        </xdr:cNvSpPr>
      </xdr:nvSpPr>
      <xdr:spPr bwMode="auto">
        <a:xfrm>
          <a:off x="3467100" y="30765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19050</xdr:colOff>
      <xdr:row>16</xdr:row>
      <xdr:rowOff>0</xdr:rowOff>
    </xdr:to>
    <xdr:sp macro="" textlink="">
      <xdr:nvSpPr>
        <xdr:cNvPr id="10" name="Line 9">
          <a:extLst>
            <a:ext uri="{FF2B5EF4-FFF2-40B4-BE49-F238E27FC236}">
              <a16:creationId xmlns:a16="http://schemas.microsoft.com/office/drawing/2014/main" xmlns="" id="{00000000-0008-0000-1000-00000A000000}"/>
            </a:ext>
          </a:extLst>
        </xdr:cNvPr>
        <xdr:cNvSpPr>
          <a:spLocks noChangeShapeType="1"/>
        </xdr:cNvSpPr>
      </xdr:nvSpPr>
      <xdr:spPr bwMode="auto">
        <a:xfrm flipV="1">
          <a:off x="3448050" y="307657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15</xdr:row>
      <xdr:rowOff>152400</xdr:rowOff>
    </xdr:from>
    <xdr:to>
      <xdr:col>11</xdr:col>
      <xdr:colOff>0</xdr:colOff>
      <xdr:row>15</xdr:row>
      <xdr:rowOff>152400</xdr:rowOff>
    </xdr:to>
    <xdr:sp macro="" textlink="">
      <xdr:nvSpPr>
        <xdr:cNvPr id="11" name="Line 10">
          <a:extLst>
            <a:ext uri="{FF2B5EF4-FFF2-40B4-BE49-F238E27FC236}">
              <a16:creationId xmlns:a16="http://schemas.microsoft.com/office/drawing/2014/main" xmlns="" id="{00000000-0008-0000-1000-00000B000000}"/>
            </a:ext>
          </a:extLst>
        </xdr:cNvPr>
        <xdr:cNvSpPr>
          <a:spLocks noChangeShapeType="1"/>
        </xdr:cNvSpPr>
      </xdr:nvSpPr>
      <xdr:spPr bwMode="auto">
        <a:xfrm>
          <a:off x="7115175" y="322897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21</xdr:row>
      <xdr:rowOff>152400</xdr:rowOff>
    </xdr:from>
    <xdr:to>
      <xdr:col>5</xdr:col>
      <xdr:colOff>0</xdr:colOff>
      <xdr:row>21</xdr:row>
      <xdr:rowOff>152400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xmlns="" id="{00000000-0008-0000-1000-00000D000000}"/>
            </a:ext>
          </a:extLst>
        </xdr:cNvPr>
        <xdr:cNvSpPr>
          <a:spLocks noChangeShapeType="1"/>
        </xdr:cNvSpPr>
      </xdr:nvSpPr>
      <xdr:spPr bwMode="auto">
        <a:xfrm>
          <a:off x="3457575" y="49434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4" name="Line 13">
          <a:extLst>
            <a:ext uri="{FF2B5EF4-FFF2-40B4-BE49-F238E27FC236}">
              <a16:creationId xmlns:a16="http://schemas.microsoft.com/office/drawing/2014/main" xmlns="" id="{00000000-0008-0000-1000-00000E000000}"/>
            </a:ext>
          </a:extLst>
        </xdr:cNvPr>
        <xdr:cNvSpPr>
          <a:spLocks noChangeShapeType="1"/>
        </xdr:cNvSpPr>
      </xdr:nvSpPr>
      <xdr:spPr bwMode="auto">
        <a:xfrm>
          <a:off x="3457575" y="57626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14</xdr:row>
      <xdr:rowOff>0</xdr:rowOff>
    </xdr:from>
    <xdr:to>
      <xdr:col>8</xdr:col>
      <xdr:colOff>542925</xdr:colOff>
      <xdr:row>14</xdr:row>
      <xdr:rowOff>0</xdr:rowOff>
    </xdr:to>
    <xdr:sp macro="" textlink="">
      <xdr:nvSpPr>
        <xdr:cNvPr id="15" name="Line 14">
          <a:extLst>
            <a:ext uri="{FF2B5EF4-FFF2-40B4-BE49-F238E27FC236}">
              <a16:creationId xmlns:a16="http://schemas.microsoft.com/office/drawing/2014/main" xmlns="" id="{00000000-0008-0000-1000-00000F000000}"/>
            </a:ext>
          </a:extLst>
        </xdr:cNvPr>
        <xdr:cNvSpPr>
          <a:spLocks noChangeShapeType="1"/>
        </xdr:cNvSpPr>
      </xdr:nvSpPr>
      <xdr:spPr bwMode="auto">
        <a:xfrm>
          <a:off x="5476875" y="2428875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14</xdr:row>
      <xdr:rowOff>0</xdr:rowOff>
    </xdr:from>
    <xdr:to>
      <xdr:col>11</xdr:col>
      <xdr:colOff>0</xdr:colOff>
      <xdr:row>14</xdr:row>
      <xdr:rowOff>0</xdr:rowOff>
    </xdr:to>
    <xdr:sp macro="" textlink="">
      <xdr:nvSpPr>
        <xdr:cNvPr id="16" name="Line 15">
          <a:extLst>
            <a:ext uri="{FF2B5EF4-FFF2-40B4-BE49-F238E27FC236}">
              <a16:creationId xmlns:a16="http://schemas.microsoft.com/office/drawing/2014/main" xmlns="" id="{00000000-0008-0000-1000-000010000000}"/>
            </a:ext>
          </a:extLst>
        </xdr:cNvPr>
        <xdr:cNvSpPr>
          <a:spLocks noChangeShapeType="1"/>
        </xdr:cNvSpPr>
      </xdr:nvSpPr>
      <xdr:spPr bwMode="auto">
        <a:xfrm>
          <a:off x="6200775" y="24288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152400</xdr:rowOff>
    </xdr:from>
    <xdr:to>
      <xdr:col>2</xdr:col>
      <xdr:colOff>600075</xdr:colOff>
      <xdr:row>21</xdr:row>
      <xdr:rowOff>152400</xdr:rowOff>
    </xdr:to>
    <xdr:sp macro="" textlink="">
      <xdr:nvSpPr>
        <xdr:cNvPr id="17" name="Line 16">
          <a:extLst>
            <a:ext uri="{FF2B5EF4-FFF2-40B4-BE49-F238E27FC236}">
              <a16:creationId xmlns:a16="http://schemas.microsoft.com/office/drawing/2014/main" xmlns="" id="{00000000-0008-0000-1000-000011000000}"/>
            </a:ext>
          </a:extLst>
        </xdr:cNvPr>
        <xdr:cNvSpPr>
          <a:spLocks noChangeShapeType="1"/>
        </xdr:cNvSpPr>
      </xdr:nvSpPr>
      <xdr:spPr bwMode="auto">
        <a:xfrm>
          <a:off x="2771775" y="4943475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590550</xdr:colOff>
      <xdr:row>27</xdr:row>
      <xdr:rowOff>0</xdr:rowOff>
    </xdr:to>
    <xdr:sp macro="" textlink="">
      <xdr:nvSpPr>
        <xdr:cNvPr id="18" name="Line 17">
          <a:extLst>
            <a:ext uri="{FF2B5EF4-FFF2-40B4-BE49-F238E27FC236}">
              <a16:creationId xmlns:a16="http://schemas.microsoft.com/office/drawing/2014/main" xmlns="" id="{00000000-0008-0000-1000-000012000000}"/>
            </a:ext>
          </a:extLst>
        </xdr:cNvPr>
        <xdr:cNvSpPr>
          <a:spLocks noChangeShapeType="1"/>
        </xdr:cNvSpPr>
      </xdr:nvSpPr>
      <xdr:spPr bwMode="auto">
        <a:xfrm>
          <a:off x="2771775" y="5762625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11</xdr:row>
      <xdr:rowOff>0</xdr:rowOff>
    </xdr:from>
    <xdr:to>
      <xdr:col>2</xdr:col>
      <xdr:colOff>600075</xdr:colOff>
      <xdr:row>11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1200-000002000000}"/>
            </a:ext>
          </a:extLst>
        </xdr:cNvPr>
        <xdr:cNvSpPr>
          <a:spLocks noChangeShapeType="1"/>
        </xdr:cNvSpPr>
      </xdr:nvSpPr>
      <xdr:spPr bwMode="auto">
        <a:xfrm>
          <a:off x="1695450" y="19431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9525</xdr:colOff>
      <xdr:row>16</xdr:row>
      <xdr:rowOff>152400</xdr:rowOff>
    </xdr:from>
    <xdr:to>
      <xdr:col>9</xdr:col>
      <xdr:colOff>0</xdr:colOff>
      <xdr:row>16</xdr:row>
      <xdr:rowOff>152400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1200-000003000000}"/>
            </a:ext>
          </a:extLst>
        </xdr:cNvPr>
        <xdr:cNvSpPr>
          <a:spLocks noChangeShapeType="1"/>
        </xdr:cNvSpPr>
      </xdr:nvSpPr>
      <xdr:spPr bwMode="auto">
        <a:xfrm>
          <a:off x="5448300" y="27432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14</xdr:row>
      <xdr:rowOff>9525</xdr:rowOff>
    </xdr:from>
    <xdr:to>
      <xdr:col>2</xdr:col>
      <xdr:colOff>590550</xdr:colOff>
      <xdr:row>14</xdr:row>
      <xdr:rowOff>9525</xdr:rowOff>
    </xdr:to>
    <xdr:sp macro="" textlink="">
      <xdr:nvSpPr>
        <xdr:cNvPr id="4" name="Line 4">
          <a:extLst>
            <a:ext uri="{FF2B5EF4-FFF2-40B4-BE49-F238E27FC236}">
              <a16:creationId xmlns:a16="http://schemas.microsoft.com/office/drawing/2014/main" xmlns="" id="{00000000-0008-0000-1200-000004000000}"/>
            </a:ext>
          </a:extLst>
        </xdr:cNvPr>
        <xdr:cNvSpPr>
          <a:spLocks noChangeShapeType="1"/>
        </xdr:cNvSpPr>
      </xdr:nvSpPr>
      <xdr:spPr bwMode="auto">
        <a:xfrm>
          <a:off x="1685925" y="24384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1133475</xdr:colOff>
      <xdr:row>16</xdr:row>
      <xdr:rowOff>0</xdr:rowOff>
    </xdr:from>
    <xdr:to>
      <xdr:col>3</xdr:col>
      <xdr:colOff>0</xdr:colOff>
      <xdr:row>16</xdr:row>
      <xdr:rowOff>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xmlns="" id="{00000000-0008-0000-1200-000005000000}"/>
            </a:ext>
          </a:extLst>
        </xdr:cNvPr>
        <xdr:cNvSpPr>
          <a:spLocks noChangeShapeType="1"/>
        </xdr:cNvSpPr>
      </xdr:nvSpPr>
      <xdr:spPr bwMode="auto">
        <a:xfrm>
          <a:off x="1685925" y="275272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11</xdr:row>
      <xdr:rowOff>0</xdr:rowOff>
    </xdr:from>
    <xdr:to>
      <xdr:col>4</xdr:col>
      <xdr:colOff>600075</xdr:colOff>
      <xdr:row>11</xdr:row>
      <xdr:rowOff>0</xdr:rowOff>
    </xdr:to>
    <xdr:sp macro="" textlink="">
      <xdr:nvSpPr>
        <xdr:cNvPr id="6" name="Line 6">
          <a:extLst>
            <a:ext uri="{FF2B5EF4-FFF2-40B4-BE49-F238E27FC236}">
              <a16:creationId xmlns:a16="http://schemas.microsoft.com/office/drawing/2014/main" xmlns="" id="{00000000-0008-0000-1200-000006000000}"/>
            </a:ext>
          </a:extLst>
        </xdr:cNvPr>
        <xdr:cNvSpPr>
          <a:spLocks noChangeShapeType="1"/>
        </xdr:cNvSpPr>
      </xdr:nvSpPr>
      <xdr:spPr bwMode="auto">
        <a:xfrm>
          <a:off x="2400300" y="194310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7" name="Line 7">
          <a:extLst>
            <a:ext uri="{FF2B5EF4-FFF2-40B4-BE49-F238E27FC236}">
              <a16:creationId xmlns:a16="http://schemas.microsoft.com/office/drawing/2014/main" xmlns="" id="{00000000-0008-0000-1200-000007000000}"/>
            </a:ext>
          </a:extLst>
        </xdr:cNvPr>
        <xdr:cNvSpPr>
          <a:spLocks noChangeShapeType="1"/>
        </xdr:cNvSpPr>
      </xdr:nvSpPr>
      <xdr:spPr bwMode="auto">
        <a:xfrm>
          <a:off x="2381250" y="2428875"/>
          <a:ext cx="609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16</xdr:row>
      <xdr:rowOff>0</xdr:rowOff>
    </xdr:from>
    <xdr:to>
      <xdr:col>5</xdr:col>
      <xdr:colOff>0</xdr:colOff>
      <xdr:row>16</xdr:row>
      <xdr:rowOff>0</xdr:rowOff>
    </xdr:to>
    <xdr:sp macro="" textlink="">
      <xdr:nvSpPr>
        <xdr:cNvPr id="8" name="Line 8">
          <a:extLst>
            <a:ext uri="{FF2B5EF4-FFF2-40B4-BE49-F238E27FC236}">
              <a16:creationId xmlns:a16="http://schemas.microsoft.com/office/drawing/2014/main" xmlns="" id="{00000000-0008-0000-1200-000008000000}"/>
            </a:ext>
          </a:extLst>
        </xdr:cNvPr>
        <xdr:cNvSpPr>
          <a:spLocks noChangeShapeType="1"/>
        </xdr:cNvSpPr>
      </xdr:nvSpPr>
      <xdr:spPr bwMode="auto">
        <a:xfrm>
          <a:off x="2400300" y="2752725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19050</xdr:colOff>
      <xdr:row>16</xdr:row>
      <xdr:rowOff>0</xdr:rowOff>
    </xdr:to>
    <xdr:sp macro="" textlink="">
      <xdr:nvSpPr>
        <xdr:cNvPr id="9" name="Line 9">
          <a:extLst>
            <a:ext uri="{FF2B5EF4-FFF2-40B4-BE49-F238E27FC236}">
              <a16:creationId xmlns:a16="http://schemas.microsoft.com/office/drawing/2014/main" xmlns="" id="{00000000-0008-0000-1200-000009000000}"/>
            </a:ext>
          </a:extLst>
        </xdr:cNvPr>
        <xdr:cNvSpPr>
          <a:spLocks noChangeShapeType="1"/>
        </xdr:cNvSpPr>
      </xdr:nvSpPr>
      <xdr:spPr bwMode="auto">
        <a:xfrm flipV="1">
          <a:off x="2381250" y="2752725"/>
          <a:ext cx="628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</xdr:colOff>
      <xdr:row>16</xdr:row>
      <xdr:rowOff>152400</xdr:rowOff>
    </xdr:from>
    <xdr:to>
      <xdr:col>11</xdr:col>
      <xdr:colOff>0</xdr:colOff>
      <xdr:row>16</xdr:row>
      <xdr:rowOff>152400</xdr:rowOff>
    </xdr:to>
    <xdr:sp macro="" textlink="">
      <xdr:nvSpPr>
        <xdr:cNvPr id="10" name="Line 10">
          <a:extLst>
            <a:ext uri="{FF2B5EF4-FFF2-40B4-BE49-F238E27FC236}">
              <a16:creationId xmlns:a16="http://schemas.microsoft.com/office/drawing/2014/main" xmlns="" id="{00000000-0008-0000-1200-00000A000000}"/>
            </a:ext>
          </a:extLst>
        </xdr:cNvPr>
        <xdr:cNvSpPr>
          <a:spLocks noChangeShapeType="1"/>
        </xdr:cNvSpPr>
      </xdr:nvSpPr>
      <xdr:spPr bwMode="auto">
        <a:xfrm>
          <a:off x="6210300" y="2743200"/>
          <a:ext cx="590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21</xdr:row>
      <xdr:rowOff>152400</xdr:rowOff>
    </xdr:from>
    <xdr:to>
      <xdr:col>5</xdr:col>
      <xdr:colOff>0</xdr:colOff>
      <xdr:row>21</xdr:row>
      <xdr:rowOff>152400</xdr:rowOff>
    </xdr:to>
    <xdr:sp macro="" textlink="">
      <xdr:nvSpPr>
        <xdr:cNvPr id="11" name="Line 12">
          <a:extLst>
            <a:ext uri="{FF2B5EF4-FFF2-40B4-BE49-F238E27FC236}">
              <a16:creationId xmlns:a16="http://schemas.microsoft.com/office/drawing/2014/main" xmlns="" id="{00000000-0008-0000-1200-00000B000000}"/>
            </a:ext>
          </a:extLst>
        </xdr:cNvPr>
        <xdr:cNvSpPr>
          <a:spLocks noChangeShapeType="1"/>
        </xdr:cNvSpPr>
      </xdr:nvSpPr>
      <xdr:spPr bwMode="auto">
        <a:xfrm>
          <a:off x="2390775" y="37147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27</xdr:row>
      <xdr:rowOff>0</xdr:rowOff>
    </xdr:from>
    <xdr:to>
      <xdr:col>5</xdr:col>
      <xdr:colOff>0</xdr:colOff>
      <xdr:row>27</xdr:row>
      <xdr:rowOff>0</xdr:rowOff>
    </xdr:to>
    <xdr:sp macro="" textlink="">
      <xdr:nvSpPr>
        <xdr:cNvPr id="12" name="Line 13">
          <a:extLst>
            <a:ext uri="{FF2B5EF4-FFF2-40B4-BE49-F238E27FC236}">
              <a16:creationId xmlns:a16="http://schemas.microsoft.com/office/drawing/2014/main" xmlns="" id="{00000000-0008-0000-1200-00000C000000}"/>
            </a:ext>
          </a:extLst>
        </xdr:cNvPr>
        <xdr:cNvSpPr>
          <a:spLocks noChangeShapeType="1"/>
        </xdr:cNvSpPr>
      </xdr:nvSpPr>
      <xdr:spPr bwMode="auto">
        <a:xfrm>
          <a:off x="2390775" y="495300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15</xdr:row>
      <xdr:rowOff>0</xdr:rowOff>
    </xdr:from>
    <xdr:to>
      <xdr:col>8</xdr:col>
      <xdr:colOff>542925</xdr:colOff>
      <xdr:row>15</xdr:row>
      <xdr:rowOff>0</xdr:rowOff>
    </xdr:to>
    <xdr:sp macro="" textlink="">
      <xdr:nvSpPr>
        <xdr:cNvPr id="13" name="Line 14">
          <a:extLst>
            <a:ext uri="{FF2B5EF4-FFF2-40B4-BE49-F238E27FC236}">
              <a16:creationId xmlns:a16="http://schemas.microsoft.com/office/drawing/2014/main" xmlns="" id="{00000000-0008-0000-1200-00000D000000}"/>
            </a:ext>
          </a:extLst>
        </xdr:cNvPr>
        <xdr:cNvSpPr>
          <a:spLocks noChangeShapeType="1"/>
        </xdr:cNvSpPr>
      </xdr:nvSpPr>
      <xdr:spPr bwMode="auto">
        <a:xfrm>
          <a:off x="4914900" y="2590800"/>
          <a:ext cx="504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600075</xdr:colOff>
      <xdr:row>15</xdr:row>
      <xdr:rowOff>9525</xdr:rowOff>
    </xdr:from>
    <xdr:to>
      <xdr:col>10</xdr:col>
      <xdr:colOff>590550</xdr:colOff>
      <xdr:row>15</xdr:row>
      <xdr:rowOff>9525</xdr:rowOff>
    </xdr:to>
    <xdr:sp macro="" textlink="">
      <xdr:nvSpPr>
        <xdr:cNvPr id="14" name="Line 15">
          <a:extLst>
            <a:ext uri="{FF2B5EF4-FFF2-40B4-BE49-F238E27FC236}">
              <a16:creationId xmlns:a16="http://schemas.microsoft.com/office/drawing/2014/main" xmlns="" id="{00000000-0008-0000-1200-00000E000000}"/>
            </a:ext>
          </a:extLst>
        </xdr:cNvPr>
        <xdr:cNvSpPr>
          <a:spLocks noChangeShapeType="1"/>
        </xdr:cNvSpPr>
      </xdr:nvSpPr>
      <xdr:spPr bwMode="auto">
        <a:xfrm>
          <a:off x="6086475" y="260032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152400</xdr:rowOff>
    </xdr:from>
    <xdr:to>
      <xdr:col>2</xdr:col>
      <xdr:colOff>600075</xdr:colOff>
      <xdr:row>21</xdr:row>
      <xdr:rowOff>152400</xdr:rowOff>
    </xdr:to>
    <xdr:sp macro="" textlink="">
      <xdr:nvSpPr>
        <xdr:cNvPr id="15" name="Line 16">
          <a:extLst>
            <a:ext uri="{FF2B5EF4-FFF2-40B4-BE49-F238E27FC236}">
              <a16:creationId xmlns:a16="http://schemas.microsoft.com/office/drawing/2014/main" xmlns="" id="{00000000-0008-0000-1200-00000F000000}"/>
            </a:ext>
          </a:extLst>
        </xdr:cNvPr>
        <xdr:cNvSpPr>
          <a:spLocks noChangeShapeType="1"/>
        </xdr:cNvSpPr>
      </xdr:nvSpPr>
      <xdr:spPr bwMode="auto">
        <a:xfrm>
          <a:off x="1704975" y="3714750"/>
          <a:ext cx="581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590550</xdr:colOff>
      <xdr:row>27</xdr:row>
      <xdr:rowOff>0</xdr:rowOff>
    </xdr:to>
    <xdr:sp macro="" textlink="">
      <xdr:nvSpPr>
        <xdr:cNvPr id="16" name="Line 17">
          <a:extLst>
            <a:ext uri="{FF2B5EF4-FFF2-40B4-BE49-F238E27FC236}">
              <a16:creationId xmlns:a16="http://schemas.microsoft.com/office/drawing/2014/main" xmlns="" id="{00000000-0008-0000-1200-000010000000}"/>
            </a:ext>
          </a:extLst>
        </xdr:cNvPr>
        <xdr:cNvSpPr>
          <a:spLocks noChangeShapeType="1"/>
        </xdr:cNvSpPr>
      </xdr:nvSpPr>
      <xdr:spPr bwMode="auto">
        <a:xfrm>
          <a:off x="1704975" y="4953000"/>
          <a:ext cx="571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12"/>
  <sheetViews>
    <sheetView workbookViewId="0">
      <selection activeCell="F10" sqref="F10"/>
    </sheetView>
  </sheetViews>
  <sheetFormatPr defaultColWidth="8.85546875" defaultRowHeight="12.75"/>
  <cols>
    <col min="1" max="1" width="6" style="2" customWidth="1"/>
    <col min="2" max="3" width="8.85546875" style="2"/>
    <col min="4" max="4" width="1.42578125" style="2" customWidth="1"/>
    <col min="5" max="6" width="8.85546875" style="2"/>
    <col min="7" max="7" width="1.85546875" style="2" customWidth="1"/>
    <col min="8" max="10" width="8.85546875" style="2"/>
    <col min="11" max="11" width="10.140625" style="2" customWidth="1"/>
    <col min="12" max="12" width="11.42578125" style="2" customWidth="1"/>
    <col min="13" max="13" width="9.7109375" style="2" customWidth="1"/>
    <col min="14" max="18" width="8.85546875" style="2"/>
    <col min="19" max="19" width="10.140625" style="2" customWidth="1"/>
    <col min="20" max="16384" width="8.85546875" style="2"/>
  </cols>
  <sheetData>
    <row r="4" spans="1:20" s="35" customFormat="1" ht="51">
      <c r="B4" s="68" t="s">
        <v>183</v>
      </c>
      <c r="C4" s="68" t="s">
        <v>184</v>
      </c>
      <c r="D4" s="68"/>
      <c r="E4" s="68" t="s">
        <v>161</v>
      </c>
      <c r="F4" s="68" t="s">
        <v>174</v>
      </c>
      <c r="G4" s="68"/>
      <c r="H4" s="69" t="s">
        <v>6</v>
      </c>
      <c r="I4" s="69" t="s">
        <v>7</v>
      </c>
      <c r="J4" s="69" t="s">
        <v>8</v>
      </c>
      <c r="K4" s="70" t="s">
        <v>9</v>
      </c>
      <c r="L4" s="70" t="s">
        <v>10</v>
      </c>
      <c r="M4" s="69" t="s">
        <v>11</v>
      </c>
      <c r="N4" s="69" t="s">
        <v>12</v>
      </c>
      <c r="O4" s="69" t="s">
        <v>22</v>
      </c>
      <c r="P4" s="69" t="s">
        <v>13</v>
      </c>
      <c r="Q4" s="69" t="s">
        <v>14</v>
      </c>
      <c r="R4" s="69" t="s">
        <v>15</v>
      </c>
      <c r="S4" s="70" t="s">
        <v>19</v>
      </c>
      <c r="T4" s="69" t="s">
        <v>16</v>
      </c>
    </row>
    <row r="5" spans="1:20">
      <c r="A5" s="9" t="s">
        <v>175</v>
      </c>
      <c r="B5" s="2">
        <f>'98-99'!G5</f>
        <v>3715.34</v>
      </c>
      <c r="C5" s="2">
        <f>'98-99'!G17</f>
        <v>258.94</v>
      </c>
      <c r="E5" s="2">
        <v>1400</v>
      </c>
      <c r="F5" s="2">
        <v>789.68</v>
      </c>
      <c r="H5" s="2">
        <f>'98-99'!I16</f>
        <v>2520</v>
      </c>
      <c r="I5" s="2">
        <f>'98-99'!J16</f>
        <v>86.95</v>
      </c>
      <c r="J5" s="2">
        <f>'98-99'!K16</f>
        <v>450</v>
      </c>
      <c r="K5" s="2">
        <f>'98-99'!L16</f>
        <v>660</v>
      </c>
      <c r="L5" s="2">
        <f>'98-99'!M16</f>
        <v>56</v>
      </c>
      <c r="M5" s="2">
        <f>'98-99'!N16</f>
        <v>92.59</v>
      </c>
      <c r="N5" s="2">
        <f>'98-99'!O16</f>
        <v>83.06</v>
      </c>
      <c r="O5" s="2">
        <f>'98-99'!P16</f>
        <v>370</v>
      </c>
      <c r="P5" s="2">
        <f>'98-99'!Q16</f>
        <v>24</v>
      </c>
      <c r="Q5" s="2">
        <f>'98-99'!R16</f>
        <v>496.85</v>
      </c>
      <c r="R5" s="2">
        <f>'98-99'!S16</f>
        <v>0</v>
      </c>
      <c r="S5" s="2">
        <f>'98-99'!T16</f>
        <v>200.55</v>
      </c>
      <c r="T5" s="2">
        <f>'98-99'!U16</f>
        <v>0</v>
      </c>
    </row>
    <row r="6" spans="1:20">
      <c r="A6" s="9" t="s">
        <v>176</v>
      </c>
      <c r="B6" s="2">
        <f>'99-00'!G5</f>
        <v>3233.78</v>
      </c>
      <c r="C6" s="2">
        <f>'99-00'!G17</f>
        <v>410.18</v>
      </c>
      <c r="E6" s="2">
        <v>1500</v>
      </c>
      <c r="F6" s="2">
        <v>570.87</v>
      </c>
      <c r="H6" s="2">
        <f>'99-00'!I16</f>
        <v>3668.0200000000004</v>
      </c>
      <c r="I6" s="2">
        <f>'99-00'!J16</f>
        <v>291.11</v>
      </c>
      <c r="J6" s="2">
        <f>'99-00'!K16</f>
        <v>639.29999999999995</v>
      </c>
      <c r="K6" s="2">
        <f>'99-00'!L16</f>
        <v>699</v>
      </c>
      <c r="L6" s="2">
        <f>'99-00'!M16</f>
        <v>60.16</v>
      </c>
      <c r="M6" s="2">
        <f>'99-00'!N16</f>
        <v>98.16</v>
      </c>
      <c r="N6" s="2">
        <f>'99-00'!O16</f>
        <v>54.48</v>
      </c>
      <c r="O6" s="2">
        <f>'99-00'!P16</f>
        <v>1439.55</v>
      </c>
      <c r="P6" s="2">
        <f>'99-00'!Q16</f>
        <v>12</v>
      </c>
      <c r="Q6" s="2">
        <f>'99-00'!R16</f>
        <v>136.13</v>
      </c>
      <c r="R6" s="2">
        <f>'99-00'!S16</f>
        <v>35.770000000000003</v>
      </c>
      <c r="S6" s="2">
        <f>'99-00'!T16</f>
        <v>202.36</v>
      </c>
      <c r="T6" s="2">
        <f>'99-00'!U16</f>
        <v>0</v>
      </c>
    </row>
    <row r="7" spans="1:20">
      <c r="A7" s="9" t="s">
        <v>177</v>
      </c>
      <c r="B7" s="2">
        <f>'00-01'!G5</f>
        <v>1681.05</v>
      </c>
      <c r="C7" s="2">
        <f>'00-01'!G17</f>
        <v>365.76</v>
      </c>
      <c r="E7" s="2">
        <v>1800</v>
      </c>
      <c r="F7" s="2">
        <v>110.48</v>
      </c>
      <c r="H7" s="2">
        <f>'00-01'!I16</f>
        <v>2291.4899999999998</v>
      </c>
      <c r="I7" s="2">
        <f>'00-01'!J16</f>
        <v>57.81</v>
      </c>
      <c r="J7" s="2">
        <f>'00-01'!K16</f>
        <v>655.20000000000005</v>
      </c>
      <c r="K7" s="2">
        <f>'00-01'!L16</f>
        <v>498</v>
      </c>
      <c r="L7" s="2">
        <f>'00-01'!M16</f>
        <v>65.69</v>
      </c>
      <c r="M7" s="2">
        <f>'00-01'!N16</f>
        <v>122.13</v>
      </c>
      <c r="N7" s="2">
        <f>'00-01'!O16</f>
        <v>21.28</v>
      </c>
      <c r="O7" s="2">
        <f>'00-01'!P16</f>
        <v>355.11</v>
      </c>
      <c r="P7" s="2">
        <f>'00-01'!Q16</f>
        <v>12</v>
      </c>
      <c r="Q7" s="2">
        <f>'00-01'!R16</f>
        <v>181.89</v>
      </c>
      <c r="R7" s="2">
        <f>'00-01'!S16</f>
        <v>0</v>
      </c>
      <c r="S7" s="2">
        <f>'00-01'!T16</f>
        <v>322.38</v>
      </c>
      <c r="T7" s="2">
        <f>'00-01'!U16</f>
        <v>0</v>
      </c>
    </row>
    <row r="8" spans="1:20">
      <c r="A8" s="9" t="s">
        <v>178</v>
      </c>
      <c r="B8" s="2">
        <f>'01-02'!G5</f>
        <v>1546.42</v>
      </c>
      <c r="C8" s="2">
        <f>'01-02'!G16</f>
        <v>119.38</v>
      </c>
      <c r="E8" s="2">
        <v>1800</v>
      </c>
      <c r="F8" s="2">
        <v>64.8</v>
      </c>
      <c r="H8" s="2">
        <f>'01-02'!I15</f>
        <v>1787.22</v>
      </c>
      <c r="I8" s="2">
        <f>'01-02'!J15</f>
        <v>0</v>
      </c>
      <c r="J8" s="2">
        <f>'01-02'!K15</f>
        <v>655.20000000000005</v>
      </c>
      <c r="K8" s="2">
        <f>'01-02'!L15</f>
        <v>501</v>
      </c>
      <c r="L8" s="2">
        <f>'01-02'!M15</f>
        <v>0</v>
      </c>
      <c r="M8" s="2">
        <f>'01-02'!N15</f>
        <v>137.08000000000001</v>
      </c>
      <c r="N8" s="2">
        <f>'01-02'!O15</f>
        <v>0</v>
      </c>
      <c r="O8" s="2">
        <f>'01-02'!P15</f>
        <v>236.94</v>
      </c>
      <c r="P8" s="2">
        <f>'01-02'!Q15</f>
        <v>12</v>
      </c>
      <c r="Q8" s="2">
        <f>'01-02'!R15</f>
        <v>0</v>
      </c>
      <c r="R8" s="2">
        <f>'01-02'!S15</f>
        <v>0</v>
      </c>
      <c r="S8" s="2">
        <f>'01-02'!T15</f>
        <v>245</v>
      </c>
      <c r="T8" s="2">
        <f>'01-02'!U15</f>
        <v>0</v>
      </c>
    </row>
    <row r="9" spans="1:20">
      <c r="A9" s="9" t="s">
        <v>179</v>
      </c>
      <c r="B9" s="2">
        <f>'02-03'!G5</f>
        <v>1558.65</v>
      </c>
      <c r="C9" s="2">
        <f>'02-03'!G17</f>
        <v>184.73</v>
      </c>
      <c r="E9" s="2">
        <v>1800</v>
      </c>
      <c r="F9" s="2">
        <v>139.66</v>
      </c>
      <c r="H9" s="2">
        <f>'02-03'!I16</f>
        <v>2195.92</v>
      </c>
      <c r="I9" s="2">
        <f>'02-03'!J16</f>
        <v>0</v>
      </c>
      <c r="J9" s="2">
        <f>'02-03'!K16</f>
        <v>687.96</v>
      </c>
      <c r="K9" s="2">
        <f>'02-03'!L16</f>
        <v>541.5</v>
      </c>
      <c r="L9" s="2">
        <f>'02-03'!M16</f>
        <v>0</v>
      </c>
      <c r="M9" s="2">
        <f>'02-03'!N16</f>
        <v>162.86000000000001</v>
      </c>
      <c r="N9" s="2">
        <f>'02-03'!O16</f>
        <v>32</v>
      </c>
      <c r="O9" s="2">
        <f>'02-03'!P16</f>
        <v>450</v>
      </c>
      <c r="P9" s="2">
        <f>'02-03'!Q16</f>
        <v>12</v>
      </c>
      <c r="Q9" s="2">
        <f>'02-03'!R16</f>
        <v>193.52</v>
      </c>
      <c r="R9" s="2">
        <f>'02-03'!S16</f>
        <v>0</v>
      </c>
      <c r="S9" s="2">
        <f>'02-03'!T16</f>
        <v>116.08</v>
      </c>
      <c r="T9" s="2">
        <f>'02-03'!U16</f>
        <v>0</v>
      </c>
    </row>
    <row r="10" spans="1:20">
      <c r="A10" s="9" t="s">
        <v>180</v>
      </c>
      <c r="B10" s="2">
        <f>'03-04'!G4</f>
        <v>1060.1300000000001</v>
      </c>
      <c r="C10" s="2">
        <f>'03-04'!G15</f>
        <v>426.99</v>
      </c>
      <c r="E10" s="2">
        <v>1600</v>
      </c>
      <c r="F10" s="2">
        <v>16.29</v>
      </c>
      <c r="H10" s="2">
        <f>'03-04'!I14</f>
        <v>1920.49</v>
      </c>
      <c r="I10" s="2">
        <f>'03-04'!J14</f>
        <v>8.75</v>
      </c>
      <c r="J10" s="2">
        <f>'03-04'!K14</f>
        <v>687.96</v>
      </c>
      <c r="K10" s="2">
        <f>'03-04'!L14</f>
        <v>540</v>
      </c>
      <c r="L10" s="2">
        <f>'03-04'!M14</f>
        <v>0</v>
      </c>
      <c r="M10" s="2">
        <f>'03-04'!N14</f>
        <v>213.26</v>
      </c>
      <c r="N10" s="2">
        <f>'03-04'!O14</f>
        <v>0</v>
      </c>
      <c r="O10" s="2">
        <f>'03-04'!P14</f>
        <v>0</v>
      </c>
      <c r="P10" s="2">
        <f>'03-04'!Q14</f>
        <v>0</v>
      </c>
      <c r="Q10" s="2">
        <f>'03-04'!R14</f>
        <v>50</v>
      </c>
      <c r="R10" s="2">
        <f>'03-04'!S14</f>
        <v>46.41</v>
      </c>
      <c r="S10" s="2">
        <f>'03-04'!T14</f>
        <v>374</v>
      </c>
      <c r="T10" s="2">
        <f>'03-04'!U14</f>
        <v>0.11</v>
      </c>
    </row>
    <row r="11" spans="1:20">
      <c r="A11" s="9" t="s">
        <v>181</v>
      </c>
      <c r="B11" s="2">
        <f>'04-05'!G5</f>
        <v>563.91999999999996</v>
      </c>
      <c r="C11" s="2">
        <f>'04-05'!G18</f>
        <v>619</v>
      </c>
      <c r="E11" s="2">
        <v>1800</v>
      </c>
      <c r="F11" s="2">
        <v>106.22</v>
      </c>
      <c r="H11" s="2">
        <f>'04-05'!I17</f>
        <v>1883.35</v>
      </c>
      <c r="I11" s="2">
        <f>'04-05'!J17</f>
        <v>17.25</v>
      </c>
      <c r="J11" s="2">
        <f>'04-05'!K17</f>
        <v>687.96</v>
      </c>
      <c r="K11" s="2">
        <f>'04-05'!L17</f>
        <v>810</v>
      </c>
      <c r="L11" s="2">
        <f>'04-05'!M17</f>
        <v>0</v>
      </c>
      <c r="M11" s="2">
        <f>'04-05'!N17</f>
        <v>244.14</v>
      </c>
      <c r="N11" s="2">
        <f>'04-05'!O17</f>
        <v>0</v>
      </c>
      <c r="O11" s="2">
        <f>'04-05'!P17</f>
        <v>0</v>
      </c>
      <c r="P11" s="2">
        <f>'04-05'!Q17</f>
        <v>24</v>
      </c>
      <c r="Q11" s="2">
        <f>'04-05'!R17</f>
        <v>100</v>
      </c>
      <c r="R11" s="2">
        <f>'04-05'!S17</f>
        <v>0</v>
      </c>
      <c r="S11" s="2">
        <f>'04-05'!T17</f>
        <v>0</v>
      </c>
      <c r="T11" s="2">
        <f>'04-05'!U17</f>
        <v>0</v>
      </c>
    </row>
    <row r="12" spans="1:20">
      <c r="A12" s="9" t="s">
        <v>182</v>
      </c>
      <c r="B12" s="2">
        <f>'05-06'!G5</f>
        <v>922.4</v>
      </c>
      <c r="C12" s="2">
        <f>'05-06'!G20</f>
        <v>283.39</v>
      </c>
      <c r="E12" s="2">
        <v>2300</v>
      </c>
      <c r="F12" s="2">
        <f>'05-06'!F6:F13+'05-06'!F19-2300</f>
        <v>1207.0899999999997</v>
      </c>
      <c r="H12" s="2">
        <f>'05-06'!I19</f>
        <v>3525.6800000000003</v>
      </c>
      <c r="I12" s="2">
        <f>'05-06'!J19</f>
        <v>25.02</v>
      </c>
      <c r="J12" s="2">
        <f>'05-06'!K19</f>
        <v>1661.92</v>
      </c>
      <c r="K12" s="2">
        <f>'05-06'!L19</f>
        <v>1125</v>
      </c>
      <c r="L12" s="2">
        <f>'05-06'!M19</f>
        <v>0</v>
      </c>
      <c r="M12" s="2">
        <f>'05-06'!N19</f>
        <v>337.26</v>
      </c>
      <c r="N12" s="2">
        <f>'05-06'!O19</f>
        <v>76.48</v>
      </c>
      <c r="O12" s="2">
        <f>'05-06'!P19</f>
        <v>125</v>
      </c>
      <c r="P12" s="2">
        <f>'05-06'!Q19</f>
        <v>12</v>
      </c>
      <c r="Q12" s="2">
        <f>'05-06'!R19</f>
        <v>70</v>
      </c>
      <c r="R12" s="2">
        <f>'05-06'!S19</f>
        <v>0</v>
      </c>
      <c r="S12" s="2">
        <f>'05-06'!T19</f>
        <v>93</v>
      </c>
      <c r="T12" s="2">
        <f>'05-06'!U19</f>
        <v>0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6"/>
  <sheetViews>
    <sheetView workbookViewId="0">
      <pane xSplit="5" ySplit="19" topLeftCell="F44" activePane="bottomRight" state="frozen"/>
      <selection pane="topRight" activeCell="E1" sqref="E1"/>
      <selection pane="bottomLeft" activeCell="A7" sqref="A7"/>
      <selection pane="bottomRight" activeCell="C54" sqref="C54"/>
    </sheetView>
  </sheetViews>
  <sheetFormatPr defaultColWidth="8.85546875" defaultRowHeight="12.75"/>
  <cols>
    <col min="1" max="1" width="10.140625" bestFit="1" customWidth="1"/>
    <col min="2" max="2" width="4.28515625" customWidth="1"/>
    <col min="3" max="3" width="23.85546875" customWidth="1"/>
    <col min="4" max="4" width="3.140625" customWidth="1"/>
    <col min="9" max="9" width="10.28515625" customWidth="1"/>
  </cols>
  <sheetData>
    <row r="1" spans="1:21">
      <c r="A1" s="11" t="s">
        <v>39</v>
      </c>
    </row>
    <row r="2" spans="1:21" s="42" customFormat="1">
      <c r="A2" s="41"/>
    </row>
    <row r="3" spans="1:21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34" customFormat="1" ht="39" customHeight="1">
      <c r="A4" s="36" t="s">
        <v>0</v>
      </c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>
      <c r="A5" s="11"/>
      <c r="C5" t="s">
        <v>20</v>
      </c>
      <c r="E5" s="2"/>
      <c r="F5" s="2"/>
      <c r="G5" s="40">
        <v>922.4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29">
        <v>38509</v>
      </c>
      <c r="C6" t="s">
        <v>68</v>
      </c>
      <c r="D6" t="s">
        <v>66</v>
      </c>
      <c r="E6" s="2"/>
      <c r="F6" s="2">
        <v>2.76</v>
      </c>
      <c r="G6" s="40">
        <f>G5+E6+F6</f>
        <v>925.16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29">
        <v>38965</v>
      </c>
      <c r="C7" t="s">
        <v>68</v>
      </c>
      <c r="D7" t="s">
        <v>66</v>
      </c>
      <c r="E7" s="2"/>
      <c r="F7" s="2">
        <v>2.73</v>
      </c>
      <c r="G7" s="40">
        <f t="shared" ref="G7:G14" si="0">G6+E7+F7</f>
        <v>927.89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29">
        <v>39056</v>
      </c>
      <c r="C8" t="s">
        <v>68</v>
      </c>
      <c r="D8" t="s">
        <v>66</v>
      </c>
      <c r="E8" s="2"/>
      <c r="F8" s="2">
        <v>1.85</v>
      </c>
      <c r="G8" s="40">
        <f t="shared" si="0"/>
        <v>929.74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>
      <c r="A9" s="29">
        <v>38782</v>
      </c>
      <c r="C9" t="s">
        <v>68</v>
      </c>
      <c r="D9" t="s">
        <v>66</v>
      </c>
      <c r="E9" s="2"/>
      <c r="F9" s="2">
        <v>1.85</v>
      </c>
      <c r="G9" s="40">
        <f t="shared" si="0"/>
        <v>931.59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60" t="s">
        <v>218</v>
      </c>
      <c r="E10" s="2"/>
      <c r="F10" s="2"/>
      <c r="G10" s="40">
        <f t="shared" si="0"/>
        <v>931.59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>
      <c r="E11" s="2"/>
      <c r="F11" s="2"/>
      <c r="G11" s="40">
        <f t="shared" si="0"/>
        <v>931.59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>
      <c r="E12" s="2"/>
      <c r="F12" s="2"/>
      <c r="G12" s="40">
        <f t="shared" si="0"/>
        <v>931.59</v>
      </c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</row>
    <row r="13" spans="1:21">
      <c r="E13" s="2"/>
      <c r="F13" s="2"/>
      <c r="G13" s="40">
        <f t="shared" si="0"/>
        <v>931.59</v>
      </c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1:21">
      <c r="E14" s="2"/>
      <c r="F14" s="2"/>
      <c r="G14" s="40">
        <f t="shared" si="0"/>
        <v>931.59</v>
      </c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</row>
    <row r="15" spans="1:21" s="42" customFormat="1"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</row>
    <row r="16" spans="1:21">
      <c r="A16" s="11" t="s">
        <v>42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49.5" customHeight="1">
      <c r="A17" s="12" t="s">
        <v>0</v>
      </c>
      <c r="B17" s="14" t="s">
        <v>1</v>
      </c>
      <c r="C17" s="1" t="s">
        <v>2</v>
      </c>
      <c r="D17" s="28" t="s">
        <v>54</v>
      </c>
      <c r="E17" s="1" t="s">
        <v>3</v>
      </c>
      <c r="F17" s="3" t="s">
        <v>4</v>
      </c>
      <c r="G17" s="4" t="s">
        <v>5</v>
      </c>
      <c r="H17" s="30" t="s">
        <v>63</v>
      </c>
      <c r="I17" s="3" t="s">
        <v>6</v>
      </c>
      <c r="J17" s="3" t="s">
        <v>7</v>
      </c>
      <c r="K17" s="3" t="s">
        <v>8</v>
      </c>
      <c r="L17" s="5" t="s">
        <v>9</v>
      </c>
      <c r="M17" s="5" t="s">
        <v>10</v>
      </c>
      <c r="N17" s="3" t="s">
        <v>11</v>
      </c>
      <c r="O17" s="3" t="s">
        <v>12</v>
      </c>
      <c r="P17" s="3" t="s">
        <v>22</v>
      </c>
      <c r="Q17" s="3" t="s">
        <v>13</v>
      </c>
      <c r="R17" s="3" t="s">
        <v>14</v>
      </c>
      <c r="S17" s="3" t="s">
        <v>15</v>
      </c>
      <c r="T17" s="5" t="s">
        <v>19</v>
      </c>
      <c r="U17" s="3" t="s">
        <v>16</v>
      </c>
    </row>
    <row r="18" spans="1:21">
      <c r="A18" s="13"/>
      <c r="C18" s="170" t="s">
        <v>23</v>
      </c>
      <c r="D18" s="170"/>
      <c r="E18" s="170"/>
      <c r="F18" s="7"/>
      <c r="G18" s="8"/>
      <c r="H18" s="45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>
      <c r="A19" s="13"/>
      <c r="C19" s="170" t="s">
        <v>17</v>
      </c>
      <c r="D19" s="170"/>
      <c r="E19" s="170"/>
      <c r="F19" s="9">
        <f>SUM(F20:F64)</f>
        <v>3507.0899999999997</v>
      </c>
      <c r="G19" s="10"/>
      <c r="H19" s="32"/>
      <c r="I19" s="9">
        <f t="shared" ref="I19:U19" si="1">SUM(I20:I64)</f>
        <v>3525.6800000000003</v>
      </c>
      <c r="J19" s="9">
        <f t="shared" si="1"/>
        <v>25.02</v>
      </c>
      <c r="K19" s="9">
        <f t="shared" si="1"/>
        <v>1661.92</v>
      </c>
      <c r="L19" s="9">
        <f t="shared" si="1"/>
        <v>1125</v>
      </c>
      <c r="M19" s="9">
        <f t="shared" si="1"/>
        <v>0</v>
      </c>
      <c r="N19" s="9">
        <f t="shared" si="1"/>
        <v>337.26</v>
      </c>
      <c r="O19" s="9">
        <f t="shared" si="1"/>
        <v>76.48</v>
      </c>
      <c r="P19" s="9">
        <f t="shared" si="1"/>
        <v>125</v>
      </c>
      <c r="Q19" s="9">
        <f t="shared" si="1"/>
        <v>12</v>
      </c>
      <c r="R19" s="9">
        <f t="shared" si="1"/>
        <v>70</v>
      </c>
      <c r="S19" s="9">
        <f t="shared" si="1"/>
        <v>0</v>
      </c>
      <c r="T19" s="9">
        <f t="shared" si="1"/>
        <v>93</v>
      </c>
      <c r="U19" s="9">
        <f t="shared" si="1"/>
        <v>0</v>
      </c>
    </row>
    <row r="20" spans="1:21">
      <c r="C20" t="s">
        <v>20</v>
      </c>
      <c r="D20" t="s">
        <v>55</v>
      </c>
      <c r="F20" s="2"/>
      <c r="G20" s="6">
        <v>283.39</v>
      </c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1">
      <c r="A21" s="15">
        <v>38103</v>
      </c>
      <c r="B21">
        <v>1</v>
      </c>
      <c r="C21" t="s">
        <v>43</v>
      </c>
      <c r="D21" t="s">
        <v>66</v>
      </c>
      <c r="E21" t="s">
        <v>44</v>
      </c>
      <c r="F21" s="2">
        <v>1150</v>
      </c>
      <c r="G21" s="6">
        <f>G20+F21-I21-H21</f>
        <v>1433.3899999999999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1">
      <c r="A22" s="15">
        <v>38472</v>
      </c>
      <c r="B22">
        <v>2</v>
      </c>
      <c r="C22" t="s">
        <v>45</v>
      </c>
      <c r="D22" t="s">
        <v>66</v>
      </c>
      <c r="E22" t="s">
        <v>46</v>
      </c>
      <c r="F22" s="2">
        <v>12</v>
      </c>
      <c r="G22" s="6">
        <f t="shared" ref="G22:G57" si="2">G21+F22-I22-H22</f>
        <v>1445.3899999999999</v>
      </c>
      <c r="H22" s="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1">
      <c r="A23" s="15">
        <v>38488</v>
      </c>
      <c r="B23">
        <v>3</v>
      </c>
      <c r="C23" t="s">
        <v>47</v>
      </c>
      <c r="D23" t="s">
        <v>66</v>
      </c>
      <c r="E23">
        <v>100367</v>
      </c>
      <c r="F23" s="2"/>
      <c r="G23" s="6">
        <f t="shared" si="2"/>
        <v>1146.1599999999999</v>
      </c>
      <c r="H23" s="16"/>
      <c r="I23" s="2">
        <v>299.23</v>
      </c>
      <c r="J23" s="2"/>
      <c r="K23" s="2"/>
      <c r="L23" s="2"/>
      <c r="M23" s="2"/>
      <c r="N23" s="2">
        <v>299.23</v>
      </c>
      <c r="O23" s="2"/>
      <c r="P23" s="2"/>
      <c r="Q23" s="2"/>
      <c r="R23" s="2"/>
      <c r="S23" s="2"/>
      <c r="T23" s="2"/>
    </row>
    <row r="24" spans="1:21">
      <c r="A24" s="15">
        <v>38488</v>
      </c>
      <c r="B24">
        <v>4</v>
      </c>
      <c r="C24" t="s">
        <v>48</v>
      </c>
      <c r="D24" t="s">
        <v>66</v>
      </c>
      <c r="E24">
        <v>100368</v>
      </c>
      <c r="F24" s="2"/>
      <c r="G24" s="6">
        <f t="shared" si="2"/>
        <v>921.15999999999985</v>
      </c>
      <c r="H24" s="16"/>
      <c r="I24" s="2">
        <v>225</v>
      </c>
      <c r="J24" s="2"/>
      <c r="K24" s="2"/>
      <c r="L24" s="2">
        <v>225</v>
      </c>
      <c r="M24" s="2"/>
      <c r="N24" s="2"/>
      <c r="O24" s="2"/>
      <c r="P24" s="2"/>
      <c r="Q24" s="2"/>
      <c r="R24" s="2"/>
      <c r="S24" s="2"/>
      <c r="T24" s="2"/>
    </row>
    <row r="25" spans="1:21">
      <c r="A25" s="15">
        <v>38492</v>
      </c>
      <c r="B25">
        <v>5</v>
      </c>
      <c r="C25" t="s">
        <v>49</v>
      </c>
      <c r="D25" t="s">
        <v>66</v>
      </c>
      <c r="E25" t="s">
        <v>44</v>
      </c>
      <c r="F25" s="2">
        <v>0.82</v>
      </c>
      <c r="G25" s="6">
        <f t="shared" si="2"/>
        <v>921.9799999999999</v>
      </c>
      <c r="H25" s="1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1">
      <c r="A26" s="15">
        <v>38500</v>
      </c>
      <c r="B26">
        <v>6</v>
      </c>
      <c r="C26" t="s">
        <v>50</v>
      </c>
      <c r="D26" t="s">
        <v>66</v>
      </c>
      <c r="E26" t="s">
        <v>51</v>
      </c>
      <c r="F26" s="2">
        <v>36</v>
      </c>
      <c r="G26" s="6">
        <f t="shared" si="2"/>
        <v>957.9799999999999</v>
      </c>
      <c r="H26" s="1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1">
      <c r="A27" s="15">
        <v>38523</v>
      </c>
      <c r="B27">
        <v>7</v>
      </c>
      <c r="C27" t="s">
        <v>52</v>
      </c>
      <c r="D27" t="s">
        <v>66</v>
      </c>
      <c r="E27">
        <v>100369</v>
      </c>
      <c r="F27" s="2"/>
      <c r="G27" s="6">
        <f t="shared" si="2"/>
        <v>822.9799999999999</v>
      </c>
      <c r="H27" s="16"/>
      <c r="I27" s="2">
        <v>135</v>
      </c>
      <c r="J27" s="2"/>
      <c r="K27" s="2"/>
      <c r="L27" s="2">
        <v>135</v>
      </c>
      <c r="M27" s="2"/>
      <c r="N27" s="2"/>
      <c r="O27" s="2"/>
      <c r="P27" s="2"/>
      <c r="Q27" s="2"/>
      <c r="R27" s="2"/>
      <c r="S27" s="2"/>
      <c r="T27" s="2"/>
    </row>
    <row r="28" spans="1:21">
      <c r="A28" s="60" t="s">
        <v>104</v>
      </c>
      <c r="B28" s="61"/>
      <c r="C28" s="61"/>
      <c r="D28" s="61" t="s">
        <v>55</v>
      </c>
      <c r="F28" s="2"/>
      <c r="G28" s="6">
        <f t="shared" si="2"/>
        <v>822.9799999999999</v>
      </c>
      <c r="H28" s="1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1">
      <c r="A29" s="15">
        <v>38534</v>
      </c>
      <c r="B29">
        <v>8</v>
      </c>
      <c r="C29" t="s">
        <v>103</v>
      </c>
      <c r="D29" t="s">
        <v>66</v>
      </c>
      <c r="E29">
        <v>100370</v>
      </c>
      <c r="F29" s="2"/>
      <c r="G29" s="6">
        <f>G27+F29-I29-H29</f>
        <v>597.9799999999999</v>
      </c>
      <c r="H29" s="16"/>
      <c r="I29" s="2">
        <v>225</v>
      </c>
      <c r="J29" s="2"/>
      <c r="K29" s="2"/>
      <c r="L29" s="2">
        <v>225</v>
      </c>
      <c r="M29" s="2"/>
      <c r="N29" s="2"/>
      <c r="O29" s="2"/>
      <c r="P29" s="2"/>
      <c r="Q29" s="2"/>
      <c r="R29" s="2"/>
      <c r="S29" s="2"/>
      <c r="T29" s="2"/>
    </row>
    <row r="30" spans="1:21">
      <c r="A30" s="15">
        <v>38560</v>
      </c>
      <c r="B30">
        <v>9</v>
      </c>
      <c r="C30" t="s">
        <v>185</v>
      </c>
      <c r="D30" t="s">
        <v>66</v>
      </c>
      <c r="E30" t="s">
        <v>46</v>
      </c>
      <c r="F30" s="2">
        <v>12</v>
      </c>
      <c r="G30" s="6">
        <f t="shared" si="2"/>
        <v>609.9799999999999</v>
      </c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1">
      <c r="A31" s="15">
        <v>38565</v>
      </c>
      <c r="B31">
        <v>10</v>
      </c>
      <c r="C31" t="s">
        <v>186</v>
      </c>
      <c r="D31" t="s">
        <v>66</v>
      </c>
      <c r="E31" t="s">
        <v>46</v>
      </c>
      <c r="F31" s="2">
        <v>900</v>
      </c>
      <c r="G31" s="6">
        <f t="shared" si="2"/>
        <v>1509.98</v>
      </c>
      <c r="H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1">
      <c r="A32" s="15">
        <v>38574</v>
      </c>
      <c r="C32" t="s">
        <v>187</v>
      </c>
      <c r="D32" t="s">
        <v>66</v>
      </c>
      <c r="E32" t="s">
        <v>46</v>
      </c>
      <c r="F32" s="2">
        <v>50</v>
      </c>
      <c r="G32" s="6">
        <f t="shared" si="2"/>
        <v>1559.98</v>
      </c>
      <c r="H32" s="1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15">
        <v>38579</v>
      </c>
      <c r="B33">
        <v>12</v>
      </c>
      <c r="C33" t="s">
        <v>188</v>
      </c>
      <c r="D33" t="s">
        <v>66</v>
      </c>
      <c r="E33">
        <v>100371</v>
      </c>
      <c r="F33" s="2"/>
      <c r="G33" s="6">
        <f t="shared" si="2"/>
        <v>1521.95</v>
      </c>
      <c r="H33" s="16"/>
      <c r="I33" s="2">
        <v>38.03</v>
      </c>
      <c r="J33" s="2"/>
      <c r="K33" s="2"/>
      <c r="L33" s="2"/>
      <c r="M33" s="2"/>
      <c r="N33" s="2">
        <v>38.03</v>
      </c>
      <c r="O33" s="2"/>
      <c r="P33" s="2"/>
      <c r="Q33" s="2"/>
      <c r="R33" s="2"/>
      <c r="S33" s="2"/>
      <c r="T33" s="2"/>
    </row>
    <row r="34" spans="1:20">
      <c r="A34" s="15">
        <v>38579</v>
      </c>
      <c r="B34">
        <v>13</v>
      </c>
      <c r="C34" t="s">
        <v>189</v>
      </c>
      <c r="D34" t="s">
        <v>66</v>
      </c>
      <c r="E34">
        <v>100372</v>
      </c>
      <c r="F34" s="2"/>
      <c r="G34" s="6">
        <f t="shared" si="2"/>
        <v>1501.95</v>
      </c>
      <c r="H34" s="16"/>
      <c r="I34" s="2">
        <v>20</v>
      </c>
      <c r="J34" s="2"/>
      <c r="K34" s="2"/>
      <c r="L34" s="2"/>
      <c r="M34" s="2"/>
      <c r="N34" s="2"/>
      <c r="O34" s="2"/>
      <c r="P34" s="2"/>
      <c r="Q34" s="2"/>
      <c r="R34" s="2">
        <v>20</v>
      </c>
      <c r="S34" s="2"/>
      <c r="T34" s="2"/>
    </row>
    <row r="35" spans="1:20">
      <c r="A35" s="15">
        <v>38579</v>
      </c>
      <c r="B35">
        <v>11</v>
      </c>
      <c r="C35" t="s">
        <v>190</v>
      </c>
      <c r="D35" t="s">
        <v>66</v>
      </c>
      <c r="E35">
        <v>100373</v>
      </c>
      <c r="F35" s="2"/>
      <c r="G35" s="6">
        <f t="shared" si="2"/>
        <v>1061.1600000000001</v>
      </c>
      <c r="H35" s="16"/>
      <c r="I35" s="16">
        <v>440.79</v>
      </c>
      <c r="J35" s="2"/>
      <c r="K35" s="2">
        <v>423.79</v>
      </c>
      <c r="L35" s="2"/>
      <c r="M35" s="2"/>
      <c r="N35" s="2"/>
      <c r="O35" s="2">
        <v>17</v>
      </c>
      <c r="P35" s="2"/>
      <c r="Q35" s="2"/>
      <c r="R35" s="2"/>
      <c r="S35" s="2"/>
      <c r="T35" s="2"/>
    </row>
    <row r="36" spans="1:20">
      <c r="A36" s="15">
        <v>38579</v>
      </c>
      <c r="C36" t="s">
        <v>191</v>
      </c>
      <c r="D36" t="s">
        <v>66</v>
      </c>
      <c r="E36">
        <v>100374</v>
      </c>
      <c r="F36" s="2"/>
      <c r="G36" s="6">
        <f t="shared" si="2"/>
        <v>941.63000000000011</v>
      </c>
      <c r="H36" s="16"/>
      <c r="I36" s="2">
        <v>119.53</v>
      </c>
      <c r="J36" s="2"/>
      <c r="K36" s="2">
        <v>119.53</v>
      </c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15">
        <v>38579</v>
      </c>
      <c r="B37">
        <v>14</v>
      </c>
      <c r="C37" t="s">
        <v>192</v>
      </c>
      <c r="D37" t="s">
        <v>66</v>
      </c>
      <c r="E37">
        <v>100375</v>
      </c>
      <c r="F37" s="2"/>
      <c r="G37" s="6">
        <f t="shared" si="2"/>
        <v>806.63000000000011</v>
      </c>
      <c r="H37" s="16"/>
      <c r="I37" s="2">
        <v>135</v>
      </c>
      <c r="J37" s="2"/>
      <c r="K37" s="2"/>
      <c r="L37" s="2">
        <v>135</v>
      </c>
      <c r="M37" s="2"/>
      <c r="N37" s="2"/>
      <c r="O37" s="2"/>
      <c r="P37" s="2"/>
      <c r="Q37" s="2"/>
      <c r="R37" s="2"/>
      <c r="S37" s="2"/>
      <c r="T37" s="2"/>
    </row>
    <row r="38" spans="1:20">
      <c r="A38" s="15">
        <v>38610</v>
      </c>
      <c r="B38">
        <v>15</v>
      </c>
      <c r="C38" t="s">
        <v>201</v>
      </c>
      <c r="D38" t="s">
        <v>66</v>
      </c>
      <c r="E38">
        <v>100376</v>
      </c>
      <c r="F38" s="2"/>
      <c r="G38" s="6">
        <f t="shared" si="2"/>
        <v>626.63000000000011</v>
      </c>
      <c r="H38" s="16"/>
      <c r="I38" s="2">
        <v>180</v>
      </c>
      <c r="J38" s="2"/>
      <c r="K38" s="2"/>
      <c r="L38" s="2">
        <v>180</v>
      </c>
      <c r="M38" s="2"/>
      <c r="N38" s="2"/>
      <c r="O38" s="2"/>
      <c r="P38" s="2"/>
      <c r="Q38" s="2"/>
      <c r="R38" s="2"/>
      <c r="S38" s="2"/>
      <c r="T38" s="2"/>
    </row>
    <row r="39" spans="1:20">
      <c r="A39" s="15">
        <v>38625</v>
      </c>
      <c r="B39">
        <v>16</v>
      </c>
      <c r="C39" t="s">
        <v>202</v>
      </c>
      <c r="D39" t="s">
        <v>66</v>
      </c>
      <c r="E39" t="s">
        <v>44</v>
      </c>
      <c r="F39" s="2">
        <v>1150</v>
      </c>
      <c r="G39" s="6">
        <f t="shared" si="2"/>
        <v>1776.63</v>
      </c>
      <c r="H39" s="1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60" t="s">
        <v>203</v>
      </c>
      <c r="D40" t="s">
        <v>55</v>
      </c>
      <c r="F40" s="2"/>
      <c r="G40" s="6">
        <f t="shared" si="2"/>
        <v>1776.63</v>
      </c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15">
        <v>38638</v>
      </c>
      <c r="B41">
        <v>17</v>
      </c>
      <c r="C41" t="s">
        <v>58</v>
      </c>
      <c r="D41" t="s">
        <v>66</v>
      </c>
      <c r="E41">
        <v>100377</v>
      </c>
      <c r="F41" s="2"/>
      <c r="G41" s="6">
        <f t="shared" si="2"/>
        <v>1686.63</v>
      </c>
      <c r="H41" s="16"/>
      <c r="I41" s="2">
        <v>90</v>
      </c>
      <c r="J41" s="2"/>
      <c r="K41" s="2"/>
      <c r="L41" s="2">
        <v>90</v>
      </c>
      <c r="M41" s="2"/>
      <c r="N41" s="2"/>
      <c r="O41" s="2"/>
      <c r="P41" s="2"/>
      <c r="Q41" s="2"/>
      <c r="R41" s="2"/>
      <c r="S41" s="2"/>
      <c r="T41" s="2"/>
    </row>
    <row r="42" spans="1:20">
      <c r="A42" s="15">
        <v>38677</v>
      </c>
      <c r="B42">
        <v>18</v>
      </c>
      <c r="C42" t="s">
        <v>208</v>
      </c>
      <c r="D42" t="s">
        <v>66</v>
      </c>
      <c r="E42">
        <v>100378</v>
      </c>
      <c r="F42" s="2"/>
      <c r="G42" s="6">
        <f t="shared" si="2"/>
        <v>1674.63</v>
      </c>
      <c r="H42" s="16"/>
      <c r="I42" s="2">
        <v>12</v>
      </c>
      <c r="J42" s="2"/>
      <c r="K42" s="2"/>
      <c r="L42" s="2"/>
      <c r="M42" s="2"/>
      <c r="N42" s="2"/>
      <c r="O42" s="2"/>
      <c r="P42" s="2"/>
      <c r="Q42" s="2">
        <v>12</v>
      </c>
      <c r="R42" s="2"/>
      <c r="S42" s="2"/>
      <c r="T42" s="2"/>
    </row>
    <row r="43" spans="1:20">
      <c r="A43" s="15">
        <v>38677</v>
      </c>
      <c r="B43">
        <v>19</v>
      </c>
      <c r="C43" t="s">
        <v>209</v>
      </c>
      <c r="D43" t="s">
        <v>66</v>
      </c>
      <c r="E43">
        <v>100379</v>
      </c>
      <c r="F43" s="2"/>
      <c r="G43" s="6">
        <f t="shared" si="2"/>
        <v>1539.63</v>
      </c>
      <c r="H43" s="16"/>
      <c r="I43" s="2">
        <v>135</v>
      </c>
      <c r="J43" s="2"/>
      <c r="K43" s="2"/>
      <c r="L43" s="2">
        <v>135</v>
      </c>
      <c r="M43" s="2"/>
      <c r="N43" s="2"/>
      <c r="O43" s="2"/>
      <c r="P43" s="2"/>
      <c r="Q43" s="2"/>
      <c r="R43" s="2"/>
      <c r="S43" s="2"/>
      <c r="T43" s="2"/>
    </row>
    <row r="44" spans="1:20">
      <c r="A44" s="15">
        <v>38677</v>
      </c>
      <c r="B44">
        <v>20</v>
      </c>
      <c r="C44" t="s">
        <v>190</v>
      </c>
      <c r="D44" t="s">
        <v>66</v>
      </c>
      <c r="E44">
        <v>100380</v>
      </c>
      <c r="F44" s="2"/>
      <c r="G44" s="6">
        <f t="shared" si="2"/>
        <v>1098.8400000000001</v>
      </c>
      <c r="H44" s="16"/>
      <c r="I44" s="2">
        <v>440.79</v>
      </c>
      <c r="J44" s="2"/>
      <c r="K44" s="2">
        <v>423.79</v>
      </c>
      <c r="L44" s="2"/>
      <c r="M44" s="2"/>
      <c r="N44" s="2"/>
      <c r="O44" s="2">
        <v>17</v>
      </c>
      <c r="P44" s="2"/>
      <c r="Q44" s="2"/>
      <c r="R44" s="2"/>
      <c r="S44" s="2"/>
      <c r="T44" s="2"/>
    </row>
    <row r="45" spans="1:20">
      <c r="A45" s="15">
        <v>38677</v>
      </c>
      <c r="C45" t="s">
        <v>191</v>
      </c>
      <c r="D45" t="s">
        <v>66</v>
      </c>
      <c r="E45">
        <v>100381</v>
      </c>
      <c r="F45" s="2"/>
      <c r="G45" s="6">
        <f t="shared" si="2"/>
        <v>979.31000000000017</v>
      </c>
      <c r="H45" s="16"/>
      <c r="I45" s="2">
        <v>119.53</v>
      </c>
      <c r="J45" s="2"/>
      <c r="K45" s="2">
        <v>119.53</v>
      </c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15">
        <v>38677</v>
      </c>
      <c r="B46">
        <v>21</v>
      </c>
      <c r="C46" t="s">
        <v>210</v>
      </c>
      <c r="D46" t="s">
        <v>66</v>
      </c>
      <c r="E46">
        <v>100382</v>
      </c>
      <c r="F46" s="2"/>
      <c r="G46" s="6">
        <f t="shared" si="2"/>
        <v>954.83000000000015</v>
      </c>
      <c r="H46" s="16"/>
      <c r="I46" s="2">
        <v>24.48</v>
      </c>
      <c r="J46" s="2"/>
      <c r="K46" s="2"/>
      <c r="L46" s="2"/>
      <c r="M46" s="2"/>
      <c r="N46" s="2"/>
      <c r="O46" s="2">
        <v>24.48</v>
      </c>
      <c r="P46" s="2"/>
      <c r="Q46" s="2"/>
      <c r="R46" s="2"/>
      <c r="S46" s="2"/>
      <c r="T46" s="2"/>
    </row>
    <row r="47" spans="1:20">
      <c r="A47" s="15">
        <v>38695</v>
      </c>
      <c r="B47">
        <v>22</v>
      </c>
      <c r="C47" t="s">
        <v>59</v>
      </c>
      <c r="D47" t="s">
        <v>66</v>
      </c>
      <c r="E47">
        <v>100383</v>
      </c>
      <c r="F47" s="2"/>
      <c r="G47" s="6">
        <f t="shared" si="2"/>
        <v>896.08000000000015</v>
      </c>
      <c r="H47" s="16"/>
      <c r="I47" s="2">
        <v>58.75</v>
      </c>
      <c r="J47" s="2">
        <v>8.75</v>
      </c>
      <c r="K47" s="2"/>
      <c r="L47" s="2"/>
      <c r="M47" s="2"/>
      <c r="N47" s="2"/>
      <c r="O47" s="2"/>
      <c r="P47" s="2"/>
      <c r="Q47" s="2"/>
      <c r="R47" s="2">
        <v>50</v>
      </c>
      <c r="S47" s="2"/>
      <c r="T47" s="2"/>
    </row>
    <row r="48" spans="1:20">
      <c r="A48" s="15">
        <v>38708</v>
      </c>
      <c r="C48" t="s">
        <v>211</v>
      </c>
      <c r="D48" t="s">
        <v>66</v>
      </c>
      <c r="E48">
        <v>100384</v>
      </c>
      <c r="F48" s="2"/>
      <c r="G48" s="6">
        <f t="shared" si="2"/>
        <v>871.08000000000015</v>
      </c>
      <c r="H48" s="16"/>
      <c r="I48" s="2">
        <v>25</v>
      </c>
      <c r="J48" s="2"/>
      <c r="K48" s="2"/>
      <c r="L48" s="2"/>
      <c r="M48" s="2"/>
      <c r="N48" s="2"/>
      <c r="O48" s="2"/>
      <c r="P48" s="2">
        <v>25</v>
      </c>
      <c r="Q48" s="2"/>
      <c r="R48" s="2"/>
      <c r="S48" s="2"/>
      <c r="T48" s="2"/>
    </row>
    <row r="49" spans="1:20">
      <c r="A49" s="60" t="s">
        <v>212</v>
      </c>
      <c r="D49" t="s">
        <v>55</v>
      </c>
      <c r="F49" s="2"/>
      <c r="G49" s="6">
        <f t="shared" si="2"/>
        <v>871.08000000000015</v>
      </c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15">
        <v>38733</v>
      </c>
      <c r="C50" t="s">
        <v>213</v>
      </c>
      <c r="D50" t="s">
        <v>66</v>
      </c>
      <c r="E50" t="s">
        <v>46</v>
      </c>
      <c r="F50" s="2">
        <v>100</v>
      </c>
      <c r="G50" s="6">
        <f t="shared" si="2"/>
        <v>971.08000000000015</v>
      </c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>
      <c r="A51" s="15">
        <v>38768</v>
      </c>
      <c r="B51">
        <v>23</v>
      </c>
      <c r="C51" t="s">
        <v>190</v>
      </c>
      <c r="D51" t="s">
        <v>66</v>
      </c>
      <c r="E51">
        <v>100385</v>
      </c>
      <c r="F51" s="2"/>
      <c r="G51" s="6">
        <f t="shared" si="2"/>
        <v>504.36000000000013</v>
      </c>
      <c r="H51" s="16"/>
      <c r="I51" s="2">
        <v>466.72</v>
      </c>
      <c r="J51" s="2"/>
      <c r="K51" s="2">
        <v>448.72</v>
      </c>
      <c r="L51" s="2"/>
      <c r="M51" s="2"/>
      <c r="N51" s="2"/>
      <c r="O51" s="2">
        <v>18</v>
      </c>
      <c r="P51" s="2"/>
      <c r="Q51" s="2"/>
      <c r="R51" s="2"/>
      <c r="S51" s="2"/>
      <c r="T51" s="2"/>
    </row>
    <row r="52" spans="1:20">
      <c r="A52" s="15">
        <v>38768</v>
      </c>
      <c r="C52" t="s">
        <v>191</v>
      </c>
      <c r="D52" t="s">
        <v>66</v>
      </c>
      <c r="E52">
        <v>100386</v>
      </c>
      <c r="F52" s="2"/>
      <c r="G52" s="6">
        <f t="shared" si="2"/>
        <v>377.80000000000013</v>
      </c>
      <c r="H52" s="16"/>
      <c r="I52" s="2">
        <v>126.56</v>
      </c>
      <c r="J52" s="2"/>
      <c r="K52" s="2">
        <v>126.56</v>
      </c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15">
        <v>38768</v>
      </c>
      <c r="B53">
        <v>24</v>
      </c>
      <c r="C53" t="s">
        <v>214</v>
      </c>
      <c r="D53" t="s">
        <v>66</v>
      </c>
      <c r="E53">
        <v>100387</v>
      </c>
      <c r="F53" s="2"/>
      <c r="G53" s="6">
        <f t="shared" si="2"/>
        <v>268.53000000000014</v>
      </c>
      <c r="H53" s="16"/>
      <c r="I53" s="2">
        <v>109.27</v>
      </c>
      <c r="J53" s="2">
        <v>16.27</v>
      </c>
      <c r="K53" s="2"/>
      <c r="L53" s="2"/>
      <c r="M53" s="2"/>
      <c r="N53" s="2"/>
      <c r="O53" s="2"/>
      <c r="P53" s="2"/>
      <c r="Q53" s="2"/>
      <c r="R53" s="2"/>
      <c r="S53" s="2"/>
      <c r="T53" s="2">
        <v>93</v>
      </c>
    </row>
    <row r="54" spans="1:20">
      <c r="A54" s="15">
        <v>38768</v>
      </c>
      <c r="B54">
        <v>25</v>
      </c>
      <c r="C54" t="s">
        <v>215</v>
      </c>
      <c r="D54" t="s">
        <v>66</v>
      </c>
      <c r="E54">
        <v>100388</v>
      </c>
      <c r="F54" s="2"/>
      <c r="G54" s="6">
        <f t="shared" si="2"/>
        <v>168.53000000000014</v>
      </c>
      <c r="H54" s="16"/>
      <c r="I54" s="2">
        <v>100</v>
      </c>
      <c r="J54" s="2"/>
      <c r="K54" s="2"/>
      <c r="L54" s="2"/>
      <c r="M54" s="2"/>
      <c r="N54" s="2"/>
      <c r="O54" s="2"/>
      <c r="P54" s="2">
        <v>100</v>
      </c>
      <c r="Q54" s="2"/>
      <c r="R54" s="2"/>
      <c r="S54" s="2"/>
      <c r="T54" s="2"/>
    </row>
    <row r="55" spans="1:20">
      <c r="A55" s="15">
        <v>38791</v>
      </c>
      <c r="B55">
        <v>26</v>
      </c>
      <c r="C55" t="s">
        <v>216</v>
      </c>
      <c r="D55" t="s">
        <v>66</v>
      </c>
      <c r="F55" s="2">
        <v>51.27</v>
      </c>
      <c r="G55" s="6">
        <f t="shared" si="2"/>
        <v>219.80000000000015</v>
      </c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15">
        <v>38806</v>
      </c>
      <c r="C56" t="s">
        <v>217</v>
      </c>
      <c r="D56" t="s">
        <v>66</v>
      </c>
      <c r="E56" t="s">
        <v>46</v>
      </c>
      <c r="F56" s="2">
        <v>45</v>
      </c>
      <c r="G56" s="6">
        <f t="shared" si="2"/>
        <v>264.80000000000018</v>
      </c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A57" s="60" t="s">
        <v>218</v>
      </c>
      <c r="F57" s="2"/>
      <c r="G57" s="6">
        <f t="shared" si="2"/>
        <v>264.80000000000018</v>
      </c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F58" s="2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F59" s="2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F60" s="2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F61" s="2"/>
      <c r="G61" s="16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F62" s="2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F63" s="2"/>
      <c r="G63" s="16"/>
      <c r="H63" s="1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F64" s="2"/>
      <c r="G64" s="16"/>
      <c r="H64" s="1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70" spans="8:15">
      <c r="H70" s="21" t="s">
        <v>207</v>
      </c>
    </row>
    <row r="71" spans="8:15" s="34" customFormat="1" ht="38.25" customHeight="1">
      <c r="J71" s="34" t="s">
        <v>193</v>
      </c>
      <c r="K71" s="34" t="s">
        <v>194</v>
      </c>
      <c r="L71" s="34" t="s">
        <v>195</v>
      </c>
      <c r="M71" s="38" t="s">
        <v>204</v>
      </c>
      <c r="N71" s="38" t="s">
        <v>205</v>
      </c>
      <c r="O71" s="34" t="s">
        <v>196</v>
      </c>
    </row>
    <row r="72" spans="8:15">
      <c r="H72" t="s">
        <v>127</v>
      </c>
      <c r="J72" s="2">
        <f>'04-05'!K17</f>
        <v>687.96</v>
      </c>
      <c r="K72" s="7" t="s">
        <v>206</v>
      </c>
      <c r="L72" s="2">
        <f>K19</f>
        <v>1661.92</v>
      </c>
      <c r="M72" s="2">
        <v>1085.4000000000001</v>
      </c>
      <c r="N72" s="2">
        <f>L72+M72</f>
        <v>2747.32</v>
      </c>
      <c r="O72" s="71">
        <v>1744</v>
      </c>
    </row>
    <row r="73" spans="8:15">
      <c r="H73" t="s">
        <v>9</v>
      </c>
      <c r="J73" s="2">
        <f>'04-05'!L17</f>
        <v>810</v>
      </c>
      <c r="K73" s="7" t="s">
        <v>206</v>
      </c>
      <c r="L73" s="2">
        <f>L19</f>
        <v>1125</v>
      </c>
      <c r="M73" s="2">
        <v>270</v>
      </c>
      <c r="N73" s="2">
        <f t="shared" ref="N73:N82" si="3">L73+M73</f>
        <v>1395</v>
      </c>
      <c r="O73" s="71">
        <v>1320</v>
      </c>
    </row>
    <row r="74" spans="8:15">
      <c r="H74" t="s">
        <v>197</v>
      </c>
      <c r="J74" s="2">
        <f>'04-05'!M17</f>
        <v>0</v>
      </c>
      <c r="K74" s="7" t="s">
        <v>206</v>
      </c>
      <c r="L74" s="2">
        <f>M19</f>
        <v>0</v>
      </c>
      <c r="M74" s="2">
        <v>0</v>
      </c>
      <c r="N74" s="2">
        <f t="shared" si="3"/>
        <v>0</v>
      </c>
      <c r="O74" s="71">
        <v>100</v>
      </c>
    </row>
    <row r="75" spans="8:15">
      <c r="H75" t="s">
        <v>11</v>
      </c>
      <c r="J75" s="2">
        <f>'04-05'!N17</f>
        <v>244.14</v>
      </c>
      <c r="K75" s="7" t="s">
        <v>206</v>
      </c>
      <c r="L75" s="2">
        <f>N19</f>
        <v>337.26</v>
      </c>
      <c r="M75" s="2">
        <v>0</v>
      </c>
      <c r="N75" s="2">
        <f t="shared" si="3"/>
        <v>337.26</v>
      </c>
      <c r="O75" s="71">
        <v>360</v>
      </c>
    </row>
    <row r="76" spans="8:15">
      <c r="H76" t="s">
        <v>12</v>
      </c>
      <c r="J76" s="2">
        <f>'04-05'!O17</f>
        <v>0</v>
      </c>
      <c r="K76" s="7" t="s">
        <v>206</v>
      </c>
      <c r="L76" s="2">
        <f>O19</f>
        <v>76.48</v>
      </c>
      <c r="M76" s="2">
        <v>58</v>
      </c>
      <c r="N76" s="2">
        <f t="shared" si="3"/>
        <v>134.48000000000002</v>
      </c>
      <c r="O76" s="71">
        <v>85</v>
      </c>
    </row>
    <row r="77" spans="8:15">
      <c r="H77" t="s">
        <v>31</v>
      </c>
      <c r="J77" s="2">
        <f>'04-05'!P17</f>
        <v>0</v>
      </c>
      <c r="K77" s="7" t="s">
        <v>206</v>
      </c>
      <c r="L77" s="2">
        <f>P19</f>
        <v>125</v>
      </c>
      <c r="M77" s="2">
        <v>0</v>
      </c>
      <c r="N77" s="2">
        <f t="shared" si="3"/>
        <v>125</v>
      </c>
      <c r="O77" s="71">
        <v>100</v>
      </c>
    </row>
    <row r="78" spans="8:15">
      <c r="H78" t="s">
        <v>13</v>
      </c>
      <c r="J78" s="2">
        <f>'04-05'!Q17</f>
        <v>24</v>
      </c>
      <c r="K78" s="7" t="s">
        <v>206</v>
      </c>
      <c r="L78" s="2">
        <f>Q19</f>
        <v>12</v>
      </c>
      <c r="M78" s="2">
        <v>12</v>
      </c>
      <c r="N78" s="2">
        <f t="shared" si="3"/>
        <v>24</v>
      </c>
      <c r="O78" s="71">
        <v>15</v>
      </c>
    </row>
    <row r="79" spans="8:15">
      <c r="H79" t="s">
        <v>14</v>
      </c>
      <c r="J79" s="2">
        <f>'04-05'!R17</f>
        <v>100</v>
      </c>
      <c r="K79" s="7" t="s">
        <v>206</v>
      </c>
      <c r="L79" s="2">
        <f>R19</f>
        <v>70</v>
      </c>
      <c r="M79" s="2">
        <v>50</v>
      </c>
      <c r="N79" s="2">
        <f t="shared" si="3"/>
        <v>120</v>
      </c>
      <c r="O79" s="71">
        <v>80</v>
      </c>
    </row>
    <row r="80" spans="8:15">
      <c r="H80" t="s">
        <v>15</v>
      </c>
      <c r="J80" s="2">
        <f>'04-05'!S17</f>
        <v>0</v>
      </c>
      <c r="K80" s="7" t="s">
        <v>206</v>
      </c>
      <c r="L80" s="2">
        <f>S19</f>
        <v>0</v>
      </c>
      <c r="M80" s="2">
        <v>0</v>
      </c>
      <c r="N80" s="2">
        <f t="shared" si="3"/>
        <v>0</v>
      </c>
      <c r="O80" s="71">
        <v>0</v>
      </c>
    </row>
    <row r="81" spans="8:15">
      <c r="H81" t="s">
        <v>198</v>
      </c>
      <c r="J81" s="2">
        <f>'04-05'!T17</f>
        <v>0</v>
      </c>
      <c r="K81" s="7" t="s">
        <v>206</v>
      </c>
      <c r="L81" s="2">
        <f>T19</f>
        <v>93</v>
      </c>
      <c r="M81" s="2">
        <v>0</v>
      </c>
      <c r="N81" s="2">
        <f t="shared" si="3"/>
        <v>93</v>
      </c>
      <c r="O81" s="71">
        <v>250</v>
      </c>
    </row>
    <row r="82" spans="8:15">
      <c r="H82" t="s">
        <v>16</v>
      </c>
      <c r="J82" s="2">
        <f>'04-05'!U17</f>
        <v>0</v>
      </c>
      <c r="K82" s="7" t="s">
        <v>206</v>
      </c>
      <c r="L82" s="2">
        <f>U19</f>
        <v>0</v>
      </c>
      <c r="M82" s="2">
        <v>0</v>
      </c>
      <c r="N82" s="2">
        <f t="shared" si="3"/>
        <v>0</v>
      </c>
      <c r="O82" s="71">
        <v>50</v>
      </c>
    </row>
    <row r="84" spans="8:15">
      <c r="O84" s="2">
        <f>SUM(O72:O83)</f>
        <v>4104</v>
      </c>
    </row>
    <row r="85" spans="8:15">
      <c r="J85" t="s">
        <v>199</v>
      </c>
      <c r="O85" s="71">
        <v>200</v>
      </c>
    </row>
    <row r="86" spans="8:15">
      <c r="J86" t="s">
        <v>200</v>
      </c>
      <c r="O86" s="2">
        <f>O84-O85</f>
        <v>3904</v>
      </c>
    </row>
  </sheetData>
  <mergeCells count="2">
    <mergeCell ref="C18:E18"/>
    <mergeCell ref="C19:E19"/>
  </mergeCells>
  <phoneticPr fontId="0" type="noConversion"/>
  <printOptions gridLines="1"/>
  <pageMargins left="0.75" right="0.75" top="1" bottom="1" header="0.5" footer="0.5"/>
  <pageSetup scale="58" orientation="landscape" horizontalDpi="360" verticalDpi="36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36"/>
  <sheetViews>
    <sheetView workbookViewId="0">
      <selection activeCell="E42" sqref="E42"/>
    </sheetView>
  </sheetViews>
  <sheetFormatPr defaultColWidth="8.85546875" defaultRowHeight="12.75"/>
  <cols>
    <col min="4" max="4" width="17.140625" customWidth="1"/>
    <col min="5" max="5" width="8.85546875" style="2"/>
    <col min="6" max="6" width="3" style="2" customWidth="1"/>
    <col min="7" max="7" width="7.7109375" customWidth="1"/>
    <col min="8" max="8" width="15.7109375" customWidth="1"/>
    <col min="10" max="10" width="15.140625" customWidth="1"/>
    <col min="11" max="11" width="8" customWidth="1"/>
    <col min="12" max="12" width="2.7109375" customWidth="1"/>
    <col min="13" max="13" width="8.28515625" customWidth="1"/>
    <col min="14" max="14" width="2.85546875" customWidth="1"/>
    <col min="15" max="15" width="5.42578125" customWidth="1"/>
  </cols>
  <sheetData>
    <row r="3" spans="3:15" ht="21.75" customHeight="1">
      <c r="C3" s="26" t="s">
        <v>226</v>
      </c>
      <c r="D3" s="22"/>
      <c r="E3" s="55"/>
      <c r="F3" s="55"/>
      <c r="G3" s="22"/>
      <c r="H3" s="22"/>
      <c r="I3" s="22"/>
      <c r="J3" s="22"/>
    </row>
    <row r="6" spans="3:15">
      <c r="C6" s="21" t="s">
        <v>4</v>
      </c>
      <c r="G6" s="25" t="s">
        <v>227</v>
      </c>
      <c r="H6" s="73" t="s">
        <v>88</v>
      </c>
      <c r="I6" s="9" t="s">
        <v>27</v>
      </c>
      <c r="J6" s="2"/>
      <c r="K6" s="2"/>
      <c r="L6" s="2"/>
      <c r="M6" s="25" t="s">
        <v>227</v>
      </c>
      <c r="N6" s="25"/>
      <c r="O6" s="51"/>
    </row>
    <row r="7" spans="3:15">
      <c r="C7" t="s">
        <v>24</v>
      </c>
      <c r="E7" s="2">
        <v>2300</v>
      </c>
      <c r="G7" s="24">
        <v>1800</v>
      </c>
      <c r="H7" s="74"/>
      <c r="I7" s="2" t="s">
        <v>28</v>
      </c>
      <c r="J7" s="2"/>
      <c r="K7" s="2">
        <v>1661.92</v>
      </c>
      <c r="L7" s="2"/>
      <c r="M7" s="24">
        <v>687.96</v>
      </c>
      <c r="N7" s="24"/>
      <c r="O7" s="52"/>
    </row>
    <row r="8" spans="3:15">
      <c r="C8" t="s">
        <v>25</v>
      </c>
      <c r="E8" s="2">
        <v>60</v>
      </c>
      <c r="G8" s="24">
        <v>12</v>
      </c>
      <c r="H8" s="74">
        <v>1</v>
      </c>
      <c r="I8" s="2" t="s">
        <v>9</v>
      </c>
      <c r="J8" s="2"/>
      <c r="K8" s="2">
        <v>1125</v>
      </c>
      <c r="L8" s="2"/>
      <c r="M8" s="24">
        <v>810</v>
      </c>
      <c r="N8" s="24"/>
      <c r="O8" s="52"/>
    </row>
    <row r="9" spans="3:15">
      <c r="C9" t="s">
        <v>228</v>
      </c>
      <c r="E9" s="2">
        <v>900</v>
      </c>
      <c r="G9" s="24">
        <v>0</v>
      </c>
      <c r="H9" s="74">
        <v>2</v>
      </c>
      <c r="I9" s="2" t="s">
        <v>11</v>
      </c>
      <c r="J9" s="2"/>
      <c r="K9" s="2">
        <v>337.26</v>
      </c>
      <c r="L9" s="2"/>
      <c r="M9" s="24">
        <v>244.14</v>
      </c>
      <c r="N9" s="24"/>
      <c r="O9" s="52"/>
    </row>
    <row r="10" spans="3:15">
      <c r="C10" t="s">
        <v>26</v>
      </c>
      <c r="E10" s="2">
        <v>9.19</v>
      </c>
      <c r="G10" s="24">
        <v>8.48</v>
      </c>
      <c r="H10" s="74"/>
      <c r="I10" s="2" t="s">
        <v>30</v>
      </c>
      <c r="J10" s="2"/>
      <c r="K10" s="2">
        <v>76.48</v>
      </c>
      <c r="L10" s="2"/>
      <c r="M10" s="24">
        <v>0</v>
      </c>
      <c r="N10" s="50"/>
      <c r="O10" s="52"/>
    </row>
    <row r="11" spans="3:15">
      <c r="C11" t="s">
        <v>49</v>
      </c>
      <c r="E11" s="2">
        <v>0.82</v>
      </c>
      <c r="G11" s="24">
        <v>0.74</v>
      </c>
      <c r="H11" s="72"/>
      <c r="I11" s="2" t="s">
        <v>32</v>
      </c>
      <c r="J11" s="2"/>
      <c r="K11" s="2">
        <v>12</v>
      </c>
      <c r="L11" s="2"/>
      <c r="M11" s="24">
        <v>24</v>
      </c>
      <c r="N11" s="24"/>
      <c r="O11" s="52"/>
    </row>
    <row r="12" spans="3:15">
      <c r="C12" t="s">
        <v>86</v>
      </c>
      <c r="E12" s="48">
        <v>195</v>
      </c>
      <c r="F12" s="48"/>
      <c r="G12" s="24">
        <v>85</v>
      </c>
      <c r="H12" s="72"/>
      <c r="I12" s="2" t="s">
        <v>14</v>
      </c>
      <c r="J12" s="2"/>
      <c r="K12" s="2">
        <v>70</v>
      </c>
      <c r="L12" s="2"/>
      <c r="M12" s="24">
        <v>100</v>
      </c>
      <c r="N12" s="24"/>
      <c r="O12" s="52"/>
    </row>
    <row r="13" spans="3:15">
      <c r="E13" s="2">
        <f>SUM(E7:E12)</f>
        <v>3465.01</v>
      </c>
      <c r="G13" s="24">
        <f>SUM(G7:G12)</f>
        <v>1906.22</v>
      </c>
      <c r="H13" s="72"/>
      <c r="I13" s="2" t="s">
        <v>229</v>
      </c>
      <c r="J13" s="2"/>
      <c r="K13" s="2">
        <v>100</v>
      </c>
      <c r="L13" s="2"/>
      <c r="M13" s="50">
        <v>0</v>
      </c>
      <c r="N13" s="24"/>
      <c r="O13" s="52"/>
    </row>
    <row r="14" spans="3:15">
      <c r="C14" t="s">
        <v>34</v>
      </c>
      <c r="E14" s="2">
        <v>1205.79</v>
      </c>
      <c r="G14" s="24">
        <v>1182.92</v>
      </c>
      <c r="H14" s="72"/>
      <c r="I14" s="2" t="s">
        <v>230</v>
      </c>
      <c r="K14" s="2">
        <v>25</v>
      </c>
      <c r="M14" s="24">
        <v>0</v>
      </c>
      <c r="N14" s="50"/>
      <c r="O14" s="52"/>
    </row>
    <row r="15" spans="3:15">
      <c r="C15" t="s">
        <v>232</v>
      </c>
      <c r="E15" s="2">
        <v>51.27</v>
      </c>
      <c r="G15" s="24">
        <v>0</v>
      </c>
      <c r="H15" s="72"/>
      <c r="I15" s="2" t="s">
        <v>231</v>
      </c>
      <c r="K15" s="2">
        <v>93</v>
      </c>
      <c r="M15" s="24">
        <v>0</v>
      </c>
      <c r="N15" s="50"/>
      <c r="O15" s="52"/>
    </row>
    <row r="16" spans="3:15">
      <c r="E16" s="2">
        <f>SUM(E13:E15)</f>
        <v>4722.0700000000006</v>
      </c>
      <c r="G16" s="24">
        <f>SUM(G13:G14)</f>
        <v>3089.1400000000003</v>
      </c>
      <c r="H16" s="72"/>
      <c r="I16" s="2"/>
      <c r="J16" s="2"/>
      <c r="K16" s="2">
        <f>SUM(K7:K15)</f>
        <v>3500.6600000000003</v>
      </c>
      <c r="L16" s="2"/>
      <c r="M16" s="24">
        <f>SUM(M7:M15)</f>
        <v>1866.1</v>
      </c>
      <c r="N16" s="24"/>
      <c r="O16" s="52"/>
    </row>
    <row r="17" spans="3:15">
      <c r="C17" t="s">
        <v>35</v>
      </c>
      <c r="E17" s="2">
        <v>1196.3900000000001</v>
      </c>
      <c r="G17" s="24">
        <v>1205.79</v>
      </c>
      <c r="H17" s="72"/>
      <c r="I17" s="2" t="s">
        <v>233</v>
      </c>
      <c r="J17" s="2"/>
      <c r="K17" s="2">
        <v>25.02</v>
      </c>
      <c r="L17" s="2"/>
      <c r="M17" s="24">
        <v>17.25</v>
      </c>
      <c r="N17" s="24"/>
      <c r="O17" s="52"/>
    </row>
    <row r="18" spans="3:15">
      <c r="E18" s="2">
        <f>E16-E17</f>
        <v>3525.6800000000003</v>
      </c>
      <c r="G18" s="24">
        <f>G16-G17</f>
        <v>1883.3500000000004</v>
      </c>
      <c r="H18" s="72"/>
      <c r="I18" s="2"/>
      <c r="J18" s="2"/>
      <c r="K18" s="2">
        <f>SUM(K16:K17)</f>
        <v>3525.6800000000003</v>
      </c>
      <c r="L18" s="2"/>
      <c r="M18" s="24">
        <f>SUM(M16:M17)</f>
        <v>1883.35</v>
      </c>
      <c r="N18" s="24"/>
      <c r="O18" s="52"/>
    </row>
    <row r="19" spans="3:15" ht="23.25" customHeight="1">
      <c r="G19" s="2"/>
      <c r="H19" s="2"/>
      <c r="I19" s="2"/>
      <c r="J19" s="2"/>
      <c r="K19" s="2"/>
      <c r="L19" s="2"/>
      <c r="M19" s="2"/>
      <c r="N19" s="2"/>
      <c r="O19" s="2"/>
    </row>
    <row r="20" spans="3:15">
      <c r="C20" s="57" t="s">
        <v>89</v>
      </c>
      <c r="D20" s="57"/>
      <c r="E20" s="58"/>
      <c r="F20" s="58"/>
      <c r="G20" s="58"/>
      <c r="H20" s="58"/>
      <c r="I20" s="2"/>
      <c r="J20" s="2"/>
      <c r="K20" s="2"/>
      <c r="L20" s="2"/>
      <c r="M20" s="2"/>
      <c r="N20" s="2"/>
      <c r="O20" s="2"/>
    </row>
    <row r="21" spans="3:15">
      <c r="C21" s="59" t="s">
        <v>234</v>
      </c>
      <c r="D21" s="59"/>
      <c r="E21" s="58"/>
      <c r="F21" s="58"/>
      <c r="G21" s="58"/>
      <c r="H21" s="58"/>
      <c r="I21" s="2"/>
      <c r="J21" s="2"/>
      <c r="K21" s="2"/>
      <c r="L21" s="2"/>
      <c r="M21" s="2"/>
      <c r="N21" s="2"/>
      <c r="O21" s="2"/>
    </row>
    <row r="22" spans="3:15">
      <c r="C22" s="59" t="s">
        <v>235</v>
      </c>
      <c r="D22" s="59"/>
      <c r="E22" s="58"/>
      <c r="F22" s="58"/>
      <c r="G22" s="58"/>
      <c r="H22" s="58"/>
      <c r="I22" s="2"/>
      <c r="J22" s="2"/>
      <c r="K22" s="2"/>
      <c r="L22" s="2"/>
      <c r="M22" s="2"/>
      <c r="N22" s="2"/>
      <c r="O22" s="2"/>
    </row>
    <row r="23" spans="3:15" ht="27" customHeight="1">
      <c r="G23" s="2"/>
      <c r="H23" s="2"/>
      <c r="I23" s="2"/>
      <c r="J23" s="2"/>
      <c r="K23" s="2"/>
      <c r="L23" s="2"/>
      <c r="M23" s="2"/>
      <c r="N23" s="2"/>
      <c r="O23" s="2"/>
    </row>
    <row r="24" spans="3:15">
      <c r="C24" s="21" t="s">
        <v>92</v>
      </c>
      <c r="G24" s="2"/>
      <c r="H24" s="2"/>
      <c r="I24" s="2"/>
      <c r="J24" s="2"/>
      <c r="K24" s="2"/>
      <c r="L24" s="2"/>
      <c r="M24" s="2"/>
      <c r="N24" s="2"/>
      <c r="O24" s="2"/>
    </row>
    <row r="25" spans="3:15">
      <c r="G25" s="2"/>
      <c r="H25" s="2"/>
      <c r="I25" s="2"/>
      <c r="J25" s="2"/>
      <c r="K25" s="2"/>
      <c r="L25" s="2"/>
      <c r="M25" s="2"/>
      <c r="N25" s="2"/>
      <c r="O25" s="2"/>
    </row>
    <row r="26" spans="3:15" ht="33" customHeight="1">
      <c r="C26" s="54" t="s">
        <v>93</v>
      </c>
      <c r="G26" s="2"/>
      <c r="H26" s="2"/>
      <c r="I26" s="56" t="s">
        <v>38</v>
      </c>
      <c r="J26" s="2"/>
      <c r="K26" s="2"/>
      <c r="L26" s="2"/>
      <c r="M26" s="2"/>
      <c r="N26" s="2"/>
      <c r="O26" s="2"/>
    </row>
    <row r="27" spans="3:15">
      <c r="C27" t="s">
        <v>94</v>
      </c>
      <c r="E27" s="2">
        <v>922.4</v>
      </c>
      <c r="G27" s="24">
        <v>563.91999999999996</v>
      </c>
      <c r="H27" s="2"/>
      <c r="I27" s="2" t="s">
        <v>102</v>
      </c>
      <c r="J27" s="2"/>
      <c r="K27" s="2"/>
      <c r="L27" s="2"/>
      <c r="M27" s="2"/>
      <c r="N27" s="2"/>
      <c r="O27" s="2"/>
    </row>
    <row r="28" spans="3:15">
      <c r="C28" t="s">
        <v>95</v>
      </c>
      <c r="E28" s="2">
        <v>931.59</v>
      </c>
      <c r="G28" s="24">
        <v>922.4</v>
      </c>
    </row>
    <row r="29" spans="3:15">
      <c r="C29" t="s">
        <v>96</v>
      </c>
      <c r="E29" s="2">
        <v>9.19</v>
      </c>
      <c r="G29" s="24">
        <f>G28-G27</f>
        <v>358.48</v>
      </c>
    </row>
    <row r="30" spans="3:15">
      <c r="G30" s="24"/>
    </row>
    <row r="31" spans="3:15">
      <c r="C31" s="54" t="s">
        <v>97</v>
      </c>
      <c r="G31" s="24"/>
    </row>
    <row r="32" spans="3:15">
      <c r="C32" t="s">
        <v>94</v>
      </c>
      <c r="E32" s="2">
        <v>283.39</v>
      </c>
      <c r="G32" s="24">
        <v>619</v>
      </c>
    </row>
    <row r="33" spans="3:7">
      <c r="C33" t="s">
        <v>95</v>
      </c>
      <c r="E33" s="2">
        <v>264.8</v>
      </c>
      <c r="G33" s="24">
        <v>283.39</v>
      </c>
    </row>
    <row r="34" spans="3:7">
      <c r="C34" t="s">
        <v>98</v>
      </c>
      <c r="E34" s="2">
        <v>18.59</v>
      </c>
      <c r="G34" s="24">
        <f>G33-G32</f>
        <v>-335.61</v>
      </c>
    </row>
    <row r="35" spans="3:7">
      <c r="G35" s="24"/>
    </row>
    <row r="36" spans="3:7">
      <c r="C36" t="s">
        <v>99</v>
      </c>
      <c r="E36" s="2">
        <v>-9.4</v>
      </c>
      <c r="G36" s="24">
        <f>G29+G34</f>
        <v>22.870000000000005</v>
      </c>
    </row>
  </sheetData>
  <phoneticPr fontId="0" type="noConversion"/>
  <pageMargins left="0.75" right="0.75" top="0.5" bottom="0.5" header="0.5" footer="0.5"/>
  <pageSetup paperSize="9" orientation="landscape" horizontalDpi="4294967294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4"/>
  <sheetViews>
    <sheetView workbookViewId="0">
      <pane xSplit="7" ySplit="14" topLeftCell="H15" activePane="bottomRight" state="frozen"/>
      <selection pane="topRight" activeCell="H1" sqref="H1"/>
      <selection pane="bottomLeft" activeCell="A19" sqref="A19"/>
      <selection pane="bottomRight" activeCell="F59" sqref="F59"/>
    </sheetView>
  </sheetViews>
  <sheetFormatPr defaultColWidth="8.85546875" defaultRowHeight="12.75"/>
  <cols>
    <col min="1" max="1" width="10.140625" bestFit="1" customWidth="1"/>
    <col min="2" max="2" width="4.28515625" customWidth="1"/>
    <col min="3" max="3" width="23.85546875" customWidth="1"/>
    <col min="4" max="4" width="3.140625" customWidth="1"/>
    <col min="9" max="9" width="10.28515625" customWidth="1"/>
  </cols>
  <sheetData>
    <row r="1" spans="1:21">
      <c r="A1" s="11" t="s">
        <v>219</v>
      </c>
    </row>
    <row r="2" spans="1:21" s="42" customFormat="1">
      <c r="A2" s="41"/>
    </row>
    <row r="3" spans="1:21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34" customFormat="1" ht="39" customHeight="1">
      <c r="A4" s="36" t="s">
        <v>0</v>
      </c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>
      <c r="A5" s="11"/>
      <c r="C5" t="s">
        <v>20</v>
      </c>
      <c r="E5" s="2"/>
      <c r="F5" s="2"/>
      <c r="G5" s="40">
        <v>931.59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29">
        <v>38873</v>
      </c>
      <c r="C6" t="s">
        <v>68</v>
      </c>
      <c r="D6" t="s">
        <v>66</v>
      </c>
      <c r="E6" s="2"/>
      <c r="F6" s="2">
        <v>1.86</v>
      </c>
      <c r="G6" s="40">
        <f>G5+E6+F6</f>
        <v>933.45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29">
        <v>38964</v>
      </c>
      <c r="C7" t="s">
        <v>68</v>
      </c>
      <c r="D7" t="s">
        <v>66</v>
      </c>
      <c r="E7" s="2"/>
      <c r="F7" s="2">
        <v>1.88</v>
      </c>
      <c r="G7" s="40">
        <f>G6+E7+F7</f>
        <v>935.33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29">
        <v>39055</v>
      </c>
      <c r="C8" t="s">
        <v>68</v>
      </c>
      <c r="D8" t="s">
        <v>66</v>
      </c>
      <c r="E8" s="2"/>
      <c r="F8" s="2">
        <v>2.33</v>
      </c>
      <c r="G8" s="40">
        <f>G7+E8+F8</f>
        <v>937.66000000000008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>
      <c r="A9" s="29">
        <v>39146</v>
      </c>
      <c r="C9" t="s">
        <v>68</v>
      </c>
      <c r="D9" t="s">
        <v>66</v>
      </c>
      <c r="E9" s="2"/>
      <c r="F9" s="2">
        <v>2.93</v>
      </c>
      <c r="G9" s="40">
        <f>G8+E9+F9</f>
        <v>940.59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60" t="s">
        <v>255</v>
      </c>
      <c r="E10" s="2"/>
      <c r="F10" s="2"/>
      <c r="G10" s="40">
        <f>G9+E10+F10</f>
        <v>940.59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s="42" customFormat="1">
      <c r="E11" s="43"/>
      <c r="F11" s="43"/>
      <c r="G11" s="43"/>
      <c r="H11" s="43"/>
      <c r="I11" s="43"/>
      <c r="J11" s="43"/>
      <c r="K11" s="43">
        <f>SUM(J15:U15)</f>
        <v>3593.0400000000004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>
      <c r="A12" s="11" t="s">
        <v>42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9.5" customHeight="1">
      <c r="A13" s="12" t="s">
        <v>0</v>
      </c>
      <c r="B13" s="14" t="s">
        <v>1</v>
      </c>
      <c r="C13" s="1" t="s">
        <v>2</v>
      </c>
      <c r="D13" s="28" t="s">
        <v>54</v>
      </c>
      <c r="E13" s="1" t="s">
        <v>3</v>
      </c>
      <c r="F13" s="3" t="s">
        <v>4</v>
      </c>
      <c r="G13" s="4" t="s">
        <v>5</v>
      </c>
      <c r="H13" s="30" t="s">
        <v>63</v>
      </c>
      <c r="I13" s="3" t="s">
        <v>6</v>
      </c>
      <c r="J13" s="3" t="s">
        <v>7</v>
      </c>
      <c r="K13" s="3" t="s">
        <v>8</v>
      </c>
      <c r="L13" s="5" t="s">
        <v>9</v>
      </c>
      <c r="M13" s="5" t="s">
        <v>10</v>
      </c>
      <c r="N13" s="3" t="s">
        <v>11</v>
      </c>
      <c r="O13" s="3" t="s">
        <v>12</v>
      </c>
      <c r="P13" s="3" t="s">
        <v>22</v>
      </c>
      <c r="Q13" s="3" t="s">
        <v>13</v>
      </c>
      <c r="R13" s="3" t="s">
        <v>14</v>
      </c>
      <c r="S13" s="3" t="s">
        <v>15</v>
      </c>
      <c r="T13" s="5" t="s">
        <v>19</v>
      </c>
      <c r="U13" s="3" t="s">
        <v>16</v>
      </c>
    </row>
    <row r="14" spans="1:21">
      <c r="A14" s="13"/>
      <c r="C14" s="170" t="s">
        <v>220</v>
      </c>
      <c r="D14" s="170"/>
      <c r="E14" s="170"/>
      <c r="F14" s="7"/>
      <c r="G14" s="8"/>
      <c r="H14" s="45"/>
      <c r="I14" s="7">
        <f>SUM(K14:U14)</f>
        <v>4104</v>
      </c>
      <c r="J14" s="7"/>
      <c r="K14" s="7">
        <v>1744</v>
      </c>
      <c r="L14" s="7">
        <v>1320</v>
      </c>
      <c r="M14" s="7">
        <v>100</v>
      </c>
      <c r="N14" s="7">
        <v>360</v>
      </c>
      <c r="O14" s="7">
        <v>85</v>
      </c>
      <c r="P14" s="7">
        <v>100</v>
      </c>
      <c r="Q14" s="7">
        <v>15</v>
      </c>
      <c r="R14" s="7">
        <v>80</v>
      </c>
      <c r="S14" s="7">
        <v>0</v>
      </c>
      <c r="T14" s="7">
        <v>250</v>
      </c>
      <c r="U14" s="7">
        <v>50</v>
      </c>
    </row>
    <row r="15" spans="1:21">
      <c r="A15" s="13"/>
      <c r="C15" s="170" t="s">
        <v>17</v>
      </c>
      <c r="D15" s="170"/>
      <c r="E15" s="170"/>
      <c r="F15" s="9">
        <f>SUM(F16:F60)</f>
        <v>4282.75</v>
      </c>
      <c r="G15" s="10"/>
      <c r="H15" s="32"/>
      <c r="I15" s="9">
        <f t="shared" ref="I15:U15" si="0">SUM(I16:I60)</f>
        <v>3593.0400000000004</v>
      </c>
      <c r="J15" s="9">
        <f t="shared" si="0"/>
        <v>8.75</v>
      </c>
      <c r="K15" s="9">
        <f t="shared" si="0"/>
        <v>1777.14</v>
      </c>
      <c r="L15" s="9">
        <f t="shared" si="0"/>
        <v>1165</v>
      </c>
      <c r="M15" s="9">
        <f t="shared" si="0"/>
        <v>0</v>
      </c>
      <c r="N15" s="9">
        <f t="shared" si="0"/>
        <v>397.59</v>
      </c>
      <c r="O15" s="9">
        <f t="shared" si="0"/>
        <v>53.56</v>
      </c>
      <c r="P15" s="9">
        <f t="shared" si="0"/>
        <v>109</v>
      </c>
      <c r="Q15" s="9">
        <f t="shared" si="0"/>
        <v>12</v>
      </c>
      <c r="R15" s="9">
        <f t="shared" si="0"/>
        <v>70</v>
      </c>
      <c r="S15" s="9">
        <f t="shared" si="0"/>
        <v>0</v>
      </c>
      <c r="T15" s="9">
        <f t="shared" si="0"/>
        <v>0</v>
      </c>
      <c r="U15" s="9">
        <f t="shared" si="0"/>
        <v>0</v>
      </c>
    </row>
    <row r="16" spans="1:21">
      <c r="C16" t="s">
        <v>20</v>
      </c>
      <c r="D16" t="s">
        <v>55</v>
      </c>
      <c r="F16" s="2"/>
      <c r="G16" s="6">
        <v>264.8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15">
        <v>38828</v>
      </c>
      <c r="B17">
        <v>1</v>
      </c>
      <c r="C17" t="s">
        <v>221</v>
      </c>
      <c r="D17" t="s">
        <v>66</v>
      </c>
      <c r="E17" t="s">
        <v>46</v>
      </c>
      <c r="F17" s="2">
        <v>12</v>
      </c>
      <c r="G17" s="6">
        <f>G16+F17-I17-H17</f>
        <v>276.8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15">
        <v>38832</v>
      </c>
      <c r="B18">
        <v>2</v>
      </c>
      <c r="C18" t="s">
        <v>222</v>
      </c>
      <c r="D18" t="s">
        <v>66</v>
      </c>
      <c r="E18" t="s">
        <v>46</v>
      </c>
      <c r="F18" s="2">
        <v>12</v>
      </c>
      <c r="G18" s="6">
        <f>G17+F18-I18-H18</f>
        <v>288.8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15">
        <v>38832</v>
      </c>
      <c r="B19">
        <v>3</v>
      </c>
      <c r="C19" t="s">
        <v>223</v>
      </c>
      <c r="D19" t="s">
        <v>66</v>
      </c>
      <c r="E19" t="s">
        <v>46</v>
      </c>
      <c r="F19" s="2">
        <v>150</v>
      </c>
      <c r="G19" s="6">
        <f t="shared" ref="G19:G54" si="1">G18+F19-I19-H19</f>
        <v>438.8</v>
      </c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15">
        <v>38820</v>
      </c>
      <c r="B20">
        <v>4</v>
      </c>
      <c r="C20" t="s">
        <v>224</v>
      </c>
      <c r="D20" t="s">
        <v>66</v>
      </c>
      <c r="E20" t="s">
        <v>44</v>
      </c>
      <c r="F20" s="2">
        <v>0.75</v>
      </c>
      <c r="G20" s="6">
        <f t="shared" si="1"/>
        <v>439.55</v>
      </c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15">
        <v>38833</v>
      </c>
      <c r="B21">
        <v>5</v>
      </c>
      <c r="C21" t="s">
        <v>225</v>
      </c>
      <c r="D21" t="s">
        <v>66</v>
      </c>
      <c r="E21" t="s">
        <v>44</v>
      </c>
      <c r="F21" s="2">
        <v>1952</v>
      </c>
      <c r="G21" s="6">
        <f t="shared" si="1"/>
        <v>2391.5500000000002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15">
        <v>38842</v>
      </c>
      <c r="B22">
        <v>6</v>
      </c>
      <c r="C22" t="s">
        <v>236</v>
      </c>
      <c r="D22" t="s">
        <v>66</v>
      </c>
      <c r="E22" t="s">
        <v>46</v>
      </c>
      <c r="F22" s="2">
        <v>12</v>
      </c>
      <c r="G22" s="6">
        <f t="shared" si="1"/>
        <v>2403.5500000000002</v>
      </c>
      <c r="H22" s="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15">
        <v>38852</v>
      </c>
      <c r="B23">
        <v>7</v>
      </c>
      <c r="C23" t="s">
        <v>47</v>
      </c>
      <c r="D23" t="s">
        <v>66</v>
      </c>
      <c r="E23">
        <v>100389</v>
      </c>
      <c r="F23" s="2"/>
      <c r="G23" s="6">
        <f t="shared" si="1"/>
        <v>2055.65</v>
      </c>
      <c r="H23" s="16"/>
      <c r="I23" s="2">
        <v>347.9</v>
      </c>
      <c r="J23" s="2"/>
      <c r="K23" s="2"/>
      <c r="L23" s="2"/>
      <c r="M23" s="2"/>
      <c r="N23" s="2">
        <v>347.9</v>
      </c>
      <c r="O23" s="2"/>
      <c r="P23" s="2"/>
      <c r="Q23" s="2"/>
      <c r="R23" s="2"/>
      <c r="S23" s="2"/>
      <c r="T23" s="2"/>
    </row>
    <row r="24" spans="1:20" s="63" customFormat="1">
      <c r="A24" s="67">
        <v>38852</v>
      </c>
      <c r="B24" s="63">
        <v>8</v>
      </c>
      <c r="C24" s="63" t="s">
        <v>58</v>
      </c>
      <c r="D24" s="63" t="s">
        <v>66</v>
      </c>
      <c r="E24" s="63">
        <v>100390</v>
      </c>
      <c r="F24" s="64"/>
      <c r="G24" s="6">
        <f t="shared" si="1"/>
        <v>1965.65</v>
      </c>
      <c r="H24" s="66"/>
      <c r="I24" s="64">
        <v>90</v>
      </c>
      <c r="J24" s="64"/>
      <c r="K24" s="64"/>
      <c r="L24" s="64">
        <v>90</v>
      </c>
      <c r="M24" s="64"/>
      <c r="N24" s="64"/>
      <c r="O24" s="64"/>
      <c r="P24" s="64"/>
      <c r="Q24" s="64"/>
      <c r="R24" s="64"/>
      <c r="S24" s="64"/>
      <c r="T24" s="64"/>
    </row>
    <row r="25" spans="1:20">
      <c r="A25" s="15">
        <v>38852</v>
      </c>
      <c r="B25" s="63">
        <v>9</v>
      </c>
      <c r="C25" s="63" t="s">
        <v>38</v>
      </c>
      <c r="D25" s="63" t="s">
        <v>66</v>
      </c>
      <c r="E25">
        <v>100391</v>
      </c>
      <c r="F25" s="2"/>
      <c r="G25" s="6">
        <f t="shared" si="1"/>
        <v>1612.0900000000001</v>
      </c>
      <c r="H25" s="16"/>
      <c r="I25" s="2">
        <v>353.56</v>
      </c>
      <c r="J25" s="2"/>
      <c r="K25" s="2">
        <v>340.17</v>
      </c>
      <c r="L25" s="2"/>
      <c r="M25" s="2"/>
      <c r="N25" s="2"/>
      <c r="O25" s="2">
        <v>13.39</v>
      </c>
      <c r="P25" s="2"/>
      <c r="Q25" s="2"/>
      <c r="R25" s="2"/>
      <c r="S25" s="2"/>
      <c r="T25" s="2"/>
    </row>
    <row r="26" spans="1:20">
      <c r="A26" s="15">
        <v>38852</v>
      </c>
      <c r="B26" s="63">
        <v>9</v>
      </c>
      <c r="C26" s="63" t="s">
        <v>191</v>
      </c>
      <c r="D26" s="63" t="s">
        <v>66</v>
      </c>
      <c r="E26">
        <v>100392</v>
      </c>
      <c r="F26" s="2"/>
      <c r="G26" s="6">
        <f t="shared" si="1"/>
        <v>1516.14</v>
      </c>
      <c r="H26" s="16"/>
      <c r="I26" s="2">
        <v>95.95</v>
      </c>
      <c r="J26" s="2"/>
      <c r="K26" s="2">
        <v>95.95</v>
      </c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15">
        <v>38868</v>
      </c>
      <c r="B27" s="63">
        <v>10</v>
      </c>
      <c r="C27" s="63" t="s">
        <v>237</v>
      </c>
      <c r="D27" s="63" t="s">
        <v>66</v>
      </c>
      <c r="E27" t="s">
        <v>46</v>
      </c>
      <c r="F27" s="2">
        <v>45</v>
      </c>
      <c r="G27" s="6">
        <f t="shared" si="1"/>
        <v>1561.14</v>
      </c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15">
        <v>38889</v>
      </c>
      <c r="B28" s="63">
        <v>11</v>
      </c>
      <c r="C28" s="63" t="s">
        <v>58</v>
      </c>
      <c r="D28" s="63" t="s">
        <v>66</v>
      </c>
      <c r="E28">
        <v>100393</v>
      </c>
      <c r="F28" s="2"/>
      <c r="G28" s="6">
        <f t="shared" si="1"/>
        <v>1381.14</v>
      </c>
      <c r="H28" s="16"/>
      <c r="I28" s="2">
        <v>180</v>
      </c>
      <c r="J28" s="2"/>
      <c r="K28" s="2"/>
      <c r="L28" s="2">
        <v>180</v>
      </c>
      <c r="M28" s="2"/>
      <c r="N28" s="2"/>
      <c r="O28" s="2"/>
      <c r="P28" s="2"/>
      <c r="Q28" s="2"/>
      <c r="R28" s="2"/>
      <c r="S28" s="2"/>
      <c r="T28" s="2"/>
    </row>
    <row r="29" spans="1:20">
      <c r="A29" s="15">
        <v>38889</v>
      </c>
      <c r="B29" s="63">
        <v>12</v>
      </c>
      <c r="C29" s="63" t="s">
        <v>238</v>
      </c>
      <c r="D29" t="s">
        <v>66</v>
      </c>
      <c r="E29">
        <v>100394</v>
      </c>
      <c r="F29" s="2"/>
      <c r="G29" s="6">
        <f t="shared" si="1"/>
        <v>1331.45</v>
      </c>
      <c r="H29" s="16"/>
      <c r="I29" s="2">
        <v>49.69</v>
      </c>
      <c r="J29" s="2"/>
      <c r="K29" s="2"/>
      <c r="L29" s="2"/>
      <c r="M29" s="2"/>
      <c r="N29" s="2">
        <v>49.69</v>
      </c>
      <c r="O29" s="2"/>
      <c r="P29" s="2"/>
      <c r="Q29" s="2"/>
      <c r="R29" s="2"/>
      <c r="S29" s="2"/>
      <c r="T29" s="2"/>
    </row>
    <row r="30" spans="1:20">
      <c r="A30" s="60" t="s">
        <v>239</v>
      </c>
      <c r="D30" t="s">
        <v>240</v>
      </c>
      <c r="F30" s="2"/>
      <c r="G30" s="6">
        <f t="shared" si="1"/>
        <v>1331.45</v>
      </c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15">
        <v>38911</v>
      </c>
      <c r="B31">
        <v>13</v>
      </c>
      <c r="C31" t="s">
        <v>58</v>
      </c>
      <c r="D31" t="s">
        <v>66</v>
      </c>
      <c r="E31">
        <v>100395</v>
      </c>
      <c r="F31" s="2"/>
      <c r="G31" s="6">
        <f t="shared" si="1"/>
        <v>1156.45</v>
      </c>
      <c r="H31" s="16"/>
      <c r="I31" s="16">
        <v>175</v>
      </c>
      <c r="J31" s="2"/>
      <c r="K31" s="2"/>
      <c r="L31" s="2">
        <v>175</v>
      </c>
      <c r="M31" s="2"/>
      <c r="N31" s="2"/>
      <c r="O31" s="2"/>
      <c r="P31" s="2"/>
      <c r="Q31" s="2"/>
      <c r="R31" s="2"/>
      <c r="S31" s="2"/>
      <c r="T31" s="2"/>
    </row>
    <row r="32" spans="1:20">
      <c r="A32" s="15">
        <v>38950</v>
      </c>
      <c r="B32">
        <v>14</v>
      </c>
      <c r="C32" t="s">
        <v>58</v>
      </c>
      <c r="D32" t="s">
        <v>66</v>
      </c>
      <c r="E32">
        <v>100396</v>
      </c>
      <c r="F32" s="2"/>
      <c r="G32" s="6">
        <f t="shared" si="1"/>
        <v>931.45</v>
      </c>
      <c r="H32" s="16"/>
      <c r="I32" s="2">
        <v>225</v>
      </c>
      <c r="J32" s="2"/>
      <c r="K32" s="2"/>
      <c r="L32" s="2">
        <v>225</v>
      </c>
      <c r="M32" s="2"/>
      <c r="N32" s="2"/>
      <c r="O32" s="2"/>
      <c r="P32" s="2"/>
      <c r="Q32" s="2"/>
      <c r="R32" s="2"/>
      <c r="S32" s="2"/>
      <c r="T32" s="2"/>
    </row>
    <row r="33" spans="1:20">
      <c r="A33" s="15">
        <v>38950</v>
      </c>
      <c r="B33">
        <v>15</v>
      </c>
      <c r="C33" t="s">
        <v>38</v>
      </c>
      <c r="D33" t="s">
        <v>66</v>
      </c>
      <c r="E33">
        <v>100397</v>
      </c>
      <c r="F33" s="2"/>
      <c r="G33" s="6">
        <f t="shared" si="1"/>
        <v>577.8900000000001</v>
      </c>
      <c r="H33" s="16"/>
      <c r="I33" s="2">
        <v>353.56</v>
      </c>
      <c r="J33" s="2"/>
      <c r="K33" s="2">
        <v>340.17</v>
      </c>
      <c r="L33" s="2"/>
      <c r="M33" s="2"/>
      <c r="N33" s="2"/>
      <c r="O33" s="2">
        <v>13.39</v>
      </c>
      <c r="P33" s="2"/>
      <c r="Q33" s="2"/>
      <c r="R33" s="2"/>
      <c r="S33" s="2"/>
      <c r="T33" s="2"/>
    </row>
    <row r="34" spans="1:20">
      <c r="A34" s="15">
        <v>38950</v>
      </c>
      <c r="B34">
        <v>15</v>
      </c>
      <c r="C34" t="s">
        <v>241</v>
      </c>
      <c r="D34" t="s">
        <v>66</v>
      </c>
      <c r="E34">
        <v>100398</v>
      </c>
      <c r="F34" s="2"/>
      <c r="G34" s="6">
        <f t="shared" si="1"/>
        <v>481.94000000000011</v>
      </c>
      <c r="H34" s="16"/>
      <c r="I34" s="2">
        <v>95.95</v>
      </c>
      <c r="J34" s="2"/>
      <c r="K34" s="2">
        <v>95.95</v>
      </c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15">
        <v>38959</v>
      </c>
      <c r="C35" t="s">
        <v>243</v>
      </c>
      <c r="D35" t="s">
        <v>66</v>
      </c>
      <c r="F35" s="2">
        <v>45</v>
      </c>
      <c r="G35" s="6">
        <f t="shared" si="1"/>
        <v>526.94000000000005</v>
      </c>
      <c r="H35" s="1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67">
        <v>38965</v>
      </c>
      <c r="C36" t="s">
        <v>242</v>
      </c>
      <c r="D36" t="s">
        <v>66</v>
      </c>
      <c r="F36" s="2">
        <v>45</v>
      </c>
      <c r="G36" s="6">
        <f t="shared" si="1"/>
        <v>571.94000000000005</v>
      </c>
      <c r="H36" s="1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15">
        <v>38987</v>
      </c>
      <c r="B37">
        <v>16</v>
      </c>
      <c r="C37" t="s">
        <v>202</v>
      </c>
      <c r="D37" t="s">
        <v>66</v>
      </c>
      <c r="F37" s="2">
        <v>1952</v>
      </c>
      <c r="G37" s="6">
        <f t="shared" si="1"/>
        <v>2523.94</v>
      </c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60" t="s">
        <v>244</v>
      </c>
      <c r="D38" t="s">
        <v>55</v>
      </c>
      <c r="F38" s="2"/>
      <c r="G38" s="6">
        <f t="shared" si="1"/>
        <v>2523.94</v>
      </c>
      <c r="H38" s="1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15">
        <v>38995</v>
      </c>
      <c r="B39">
        <v>17</v>
      </c>
      <c r="C39" t="s">
        <v>245</v>
      </c>
      <c r="D39" t="s">
        <v>66</v>
      </c>
      <c r="E39">
        <v>100399</v>
      </c>
      <c r="F39" s="2"/>
      <c r="G39" s="6">
        <f t="shared" si="1"/>
        <v>2503.94</v>
      </c>
      <c r="H39" s="16"/>
      <c r="I39" s="2">
        <v>20</v>
      </c>
      <c r="J39" s="2"/>
      <c r="K39" s="2"/>
      <c r="L39" s="2"/>
      <c r="M39" s="2"/>
      <c r="N39" s="2"/>
      <c r="O39" s="2"/>
      <c r="P39" s="2"/>
      <c r="Q39" s="2"/>
      <c r="R39" s="2">
        <v>20</v>
      </c>
      <c r="S39" s="2"/>
      <c r="T39" s="2"/>
    </row>
    <row r="40" spans="1:20">
      <c r="A40" s="15">
        <v>38995</v>
      </c>
      <c r="B40">
        <v>18</v>
      </c>
      <c r="C40" t="s">
        <v>58</v>
      </c>
      <c r="D40" t="s">
        <v>66</v>
      </c>
      <c r="E40">
        <v>100400</v>
      </c>
      <c r="F40" s="2"/>
      <c r="G40" s="6">
        <f t="shared" si="1"/>
        <v>2143.94</v>
      </c>
      <c r="H40" s="16"/>
      <c r="I40" s="2">
        <v>360</v>
      </c>
      <c r="J40" s="2"/>
      <c r="K40" s="2"/>
      <c r="L40" s="2">
        <v>360</v>
      </c>
      <c r="M40" s="2"/>
      <c r="N40" s="2"/>
      <c r="O40" s="2"/>
      <c r="P40" s="2"/>
      <c r="Q40" s="2"/>
      <c r="R40" s="2"/>
      <c r="S40" s="2"/>
      <c r="T40" s="2"/>
    </row>
    <row r="41" spans="1:20">
      <c r="A41" s="15">
        <v>39041</v>
      </c>
      <c r="B41">
        <v>19</v>
      </c>
      <c r="C41" t="s">
        <v>58</v>
      </c>
      <c r="D41" t="s">
        <v>66</v>
      </c>
      <c r="E41">
        <v>100401</v>
      </c>
      <c r="F41" s="2"/>
      <c r="G41" s="6">
        <f t="shared" si="1"/>
        <v>2008.94</v>
      </c>
      <c r="H41" s="16"/>
      <c r="I41" s="2">
        <v>135</v>
      </c>
      <c r="J41" s="2"/>
      <c r="K41" s="2"/>
      <c r="L41" s="2">
        <v>135</v>
      </c>
      <c r="M41" s="2"/>
      <c r="N41" s="2"/>
      <c r="O41" s="2"/>
      <c r="P41" s="2"/>
      <c r="Q41" s="2"/>
      <c r="R41" s="2"/>
      <c r="S41" s="2"/>
      <c r="T41" s="2"/>
    </row>
    <row r="42" spans="1:20">
      <c r="A42" s="15">
        <v>39041</v>
      </c>
      <c r="B42">
        <v>20</v>
      </c>
      <c r="C42" t="s">
        <v>38</v>
      </c>
      <c r="D42" t="s">
        <v>66</v>
      </c>
      <c r="E42">
        <v>100402</v>
      </c>
      <c r="F42" s="2"/>
      <c r="G42" s="6">
        <f t="shared" si="1"/>
        <v>1642.64</v>
      </c>
      <c r="H42" s="16"/>
      <c r="I42" s="2">
        <v>366.3</v>
      </c>
      <c r="J42" s="2"/>
      <c r="K42" s="2">
        <v>352.91</v>
      </c>
      <c r="L42" s="2"/>
      <c r="M42" s="2"/>
      <c r="N42" s="2"/>
      <c r="O42" s="2">
        <v>13.39</v>
      </c>
      <c r="P42" s="2"/>
      <c r="Q42" s="2"/>
      <c r="R42" s="2"/>
      <c r="S42" s="2"/>
      <c r="T42" s="2"/>
    </row>
    <row r="43" spans="1:20">
      <c r="A43" s="15">
        <v>39041</v>
      </c>
      <c r="C43" t="s">
        <v>241</v>
      </c>
      <c r="D43" t="s">
        <v>66</v>
      </c>
      <c r="E43">
        <v>100403</v>
      </c>
      <c r="F43" s="2"/>
      <c r="G43" s="6">
        <f t="shared" si="1"/>
        <v>1543.1000000000001</v>
      </c>
      <c r="H43" s="16"/>
      <c r="I43" s="2">
        <v>99.54</v>
      </c>
      <c r="J43" s="2"/>
      <c r="K43" s="2">
        <v>99.54</v>
      </c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15">
        <v>39042</v>
      </c>
      <c r="C44" t="s">
        <v>249</v>
      </c>
      <c r="D44" t="s">
        <v>66</v>
      </c>
      <c r="E44" t="s">
        <v>46</v>
      </c>
      <c r="F44" s="2">
        <v>12</v>
      </c>
      <c r="G44" s="6">
        <f t="shared" si="1"/>
        <v>1555.1000000000001</v>
      </c>
      <c r="H44" s="1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63" customFormat="1">
      <c r="A45" s="67">
        <v>39052</v>
      </c>
      <c r="C45" s="63" t="s">
        <v>250</v>
      </c>
      <c r="D45" s="63" t="s">
        <v>66</v>
      </c>
      <c r="E45" s="63" t="s">
        <v>46</v>
      </c>
      <c r="F45" s="64">
        <v>45</v>
      </c>
      <c r="G45" s="65">
        <f t="shared" si="1"/>
        <v>1600.1000000000001</v>
      </c>
      <c r="H45" s="66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</row>
    <row r="46" spans="1:20">
      <c r="A46" s="60" t="s">
        <v>251</v>
      </c>
      <c r="D46" s="63" t="s">
        <v>55</v>
      </c>
      <c r="F46" s="2"/>
      <c r="G46" s="6">
        <f t="shared" si="1"/>
        <v>1600.1000000000001</v>
      </c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15">
        <v>39132</v>
      </c>
      <c r="B47">
        <v>21</v>
      </c>
      <c r="C47" t="s">
        <v>38</v>
      </c>
      <c r="D47" s="63" t="s">
        <v>66</v>
      </c>
      <c r="E47">
        <v>100404</v>
      </c>
      <c r="F47" s="2"/>
      <c r="G47" s="6">
        <f t="shared" si="1"/>
        <v>1233.8000000000002</v>
      </c>
      <c r="H47" s="16"/>
      <c r="I47" s="2">
        <v>366.3</v>
      </c>
      <c r="J47" s="2"/>
      <c r="K47" s="2">
        <v>352.91</v>
      </c>
      <c r="L47" s="2"/>
      <c r="M47" s="2"/>
      <c r="N47" s="2"/>
      <c r="O47" s="2">
        <v>13.39</v>
      </c>
      <c r="P47" s="2"/>
      <c r="Q47" s="2"/>
      <c r="R47" s="2"/>
      <c r="S47" s="2"/>
      <c r="T47" s="2"/>
    </row>
    <row r="48" spans="1:20">
      <c r="A48" s="15">
        <v>39132</v>
      </c>
      <c r="C48" t="s">
        <v>241</v>
      </c>
      <c r="D48" s="63" t="s">
        <v>66</v>
      </c>
      <c r="E48">
        <v>100405</v>
      </c>
      <c r="F48" s="2"/>
      <c r="G48" s="6">
        <f t="shared" si="1"/>
        <v>1134.2600000000002</v>
      </c>
      <c r="H48" s="16"/>
      <c r="I48" s="2">
        <v>99.54</v>
      </c>
      <c r="J48" s="2"/>
      <c r="K48" s="2">
        <v>99.54</v>
      </c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15">
        <v>39132</v>
      </c>
      <c r="B49">
        <v>22</v>
      </c>
      <c r="C49" t="s">
        <v>57</v>
      </c>
      <c r="D49" s="63" t="s">
        <v>66</v>
      </c>
      <c r="E49">
        <v>100406</v>
      </c>
      <c r="F49" s="2"/>
      <c r="G49" s="6">
        <f t="shared" si="1"/>
        <v>1122.2600000000002</v>
      </c>
      <c r="H49" s="16"/>
      <c r="I49" s="2">
        <v>12</v>
      </c>
      <c r="J49" s="2"/>
      <c r="K49" s="2"/>
      <c r="L49" s="2"/>
      <c r="M49" s="2"/>
      <c r="N49" s="2"/>
      <c r="O49" s="2"/>
      <c r="P49" s="2"/>
      <c r="Q49" s="2">
        <v>12</v>
      </c>
      <c r="R49" s="2"/>
      <c r="S49" s="2"/>
      <c r="T49" s="2"/>
    </row>
    <row r="50" spans="1:20">
      <c r="A50" s="15">
        <v>39144</v>
      </c>
      <c r="B50">
        <v>23</v>
      </c>
      <c r="C50" t="s">
        <v>252</v>
      </c>
      <c r="D50" s="63" t="s">
        <v>66</v>
      </c>
      <c r="E50">
        <v>100407</v>
      </c>
      <c r="F50" s="2"/>
      <c r="G50" s="6">
        <f t="shared" si="1"/>
        <v>1072.2600000000002</v>
      </c>
      <c r="H50" s="16"/>
      <c r="I50" s="2">
        <v>50</v>
      </c>
      <c r="J50" s="2"/>
      <c r="K50" s="2"/>
      <c r="L50" s="2"/>
      <c r="M50" s="2"/>
      <c r="N50" s="2"/>
      <c r="O50" s="2"/>
      <c r="P50" s="2">
        <v>50</v>
      </c>
      <c r="Q50" s="2"/>
      <c r="R50" s="2"/>
      <c r="S50" s="2"/>
      <c r="T50" s="2"/>
    </row>
    <row r="51" spans="1:20">
      <c r="A51" s="15">
        <v>39144</v>
      </c>
      <c r="C51" t="s">
        <v>253</v>
      </c>
      <c r="E51">
        <v>100408</v>
      </c>
      <c r="F51" s="2"/>
      <c r="G51" s="6">
        <f t="shared" si="1"/>
        <v>1047.2600000000002</v>
      </c>
      <c r="H51" s="16"/>
      <c r="I51" s="2">
        <v>25</v>
      </c>
      <c r="J51" s="2"/>
      <c r="K51" s="2"/>
      <c r="L51" s="2"/>
      <c r="M51" s="2"/>
      <c r="N51" s="2"/>
      <c r="O51" s="2"/>
      <c r="P51" s="2">
        <v>25</v>
      </c>
      <c r="Q51" s="2"/>
      <c r="R51" s="2"/>
      <c r="S51" s="2"/>
      <c r="T51" s="2"/>
    </row>
    <row r="52" spans="1:20">
      <c r="A52" s="15">
        <v>39144</v>
      </c>
      <c r="B52">
        <v>24</v>
      </c>
      <c r="C52" t="s">
        <v>254</v>
      </c>
      <c r="D52" t="s">
        <v>66</v>
      </c>
      <c r="E52">
        <v>100409</v>
      </c>
      <c r="F52" s="2"/>
      <c r="G52" s="6">
        <f t="shared" si="1"/>
        <v>1013.2600000000002</v>
      </c>
      <c r="H52" s="16"/>
      <c r="I52" s="2">
        <v>34</v>
      </c>
      <c r="J52" s="2"/>
      <c r="K52" s="2"/>
      <c r="L52" s="2"/>
      <c r="M52" s="2"/>
      <c r="N52" s="2"/>
      <c r="O52" s="2"/>
      <c r="P52" s="2">
        <v>34</v>
      </c>
      <c r="Q52" s="2"/>
      <c r="R52" s="2"/>
      <c r="S52" s="2"/>
      <c r="T52" s="2"/>
    </row>
    <row r="53" spans="1:20" s="63" customFormat="1">
      <c r="A53" s="67">
        <v>39144</v>
      </c>
      <c r="B53" s="63">
        <v>25</v>
      </c>
      <c r="C53" s="63" t="s">
        <v>59</v>
      </c>
      <c r="D53" s="63" t="s">
        <v>66</v>
      </c>
      <c r="E53" s="63">
        <v>100410</v>
      </c>
      <c r="F53" s="64"/>
      <c r="G53" s="65">
        <f t="shared" si="1"/>
        <v>954.51000000000022</v>
      </c>
      <c r="H53" s="66"/>
      <c r="I53" s="64">
        <v>58.75</v>
      </c>
      <c r="J53" s="78">
        <v>8.75</v>
      </c>
      <c r="K53" s="64"/>
      <c r="L53" s="64"/>
      <c r="M53" s="64"/>
      <c r="N53" s="64"/>
      <c r="O53" s="64"/>
      <c r="P53" s="64"/>
      <c r="Q53" s="64"/>
      <c r="R53" s="64">
        <v>50</v>
      </c>
      <c r="S53" s="64"/>
      <c r="T53" s="64"/>
    </row>
    <row r="54" spans="1:20">
      <c r="A54" s="60" t="s">
        <v>255</v>
      </c>
      <c r="F54" s="2"/>
      <c r="G54" s="6">
        <f t="shared" si="1"/>
        <v>954.51000000000022</v>
      </c>
      <c r="H54" s="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F55" s="2"/>
      <c r="G55" s="16"/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F56" s="2"/>
      <c r="G56" s="16"/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F57" s="2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F58" s="2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F59" s="2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F60" s="2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6" spans="8:16">
      <c r="H66" s="21" t="s">
        <v>207</v>
      </c>
    </row>
    <row r="67" spans="8:16" s="34" customFormat="1" ht="38.25" customHeight="1">
      <c r="J67" s="34" t="s">
        <v>193</v>
      </c>
      <c r="K67" s="34" t="s">
        <v>194</v>
      </c>
      <c r="L67" s="34" t="s">
        <v>195</v>
      </c>
      <c r="M67" s="38" t="s">
        <v>204</v>
      </c>
      <c r="N67" s="38" t="s">
        <v>205</v>
      </c>
      <c r="O67" s="34" t="s">
        <v>196</v>
      </c>
    </row>
    <row r="68" spans="8:16">
      <c r="H68" t="s">
        <v>127</v>
      </c>
      <c r="J68" s="2">
        <v>1661.92</v>
      </c>
      <c r="K68" s="7">
        <v>1774</v>
      </c>
      <c r="L68" s="2">
        <f>K15</f>
        <v>1777.14</v>
      </c>
      <c r="M68" s="2">
        <v>904.9</v>
      </c>
      <c r="N68" s="2">
        <f>L68+M68</f>
        <v>2682.04</v>
      </c>
      <c r="O68" s="71">
        <v>1932</v>
      </c>
    </row>
    <row r="69" spans="8:16">
      <c r="H69" t="s">
        <v>9</v>
      </c>
      <c r="J69" s="2">
        <v>1125</v>
      </c>
      <c r="K69" s="7">
        <v>1320</v>
      </c>
      <c r="L69" s="2">
        <f>L15</f>
        <v>1165</v>
      </c>
      <c r="M69" s="2">
        <v>270</v>
      </c>
      <c r="N69" s="2">
        <f t="shared" ref="N69:N78" si="2">L69+M69</f>
        <v>1435</v>
      </c>
      <c r="O69" s="71">
        <v>1400</v>
      </c>
    </row>
    <row r="70" spans="8:16">
      <c r="H70" t="s">
        <v>197</v>
      </c>
      <c r="J70" s="2">
        <f>'04-05'!M17</f>
        <v>0</v>
      </c>
      <c r="K70" s="7">
        <v>100</v>
      </c>
      <c r="L70" s="2">
        <f>M15</f>
        <v>0</v>
      </c>
      <c r="M70" s="2">
        <v>0</v>
      </c>
      <c r="N70" s="2">
        <f t="shared" si="2"/>
        <v>0</v>
      </c>
      <c r="O70" s="71">
        <v>100</v>
      </c>
    </row>
    <row r="71" spans="8:16">
      <c r="H71" t="s">
        <v>11</v>
      </c>
      <c r="J71" s="2">
        <v>337.26</v>
      </c>
      <c r="K71" s="7">
        <v>360</v>
      </c>
      <c r="L71" s="2">
        <f>N15</f>
        <v>397.59</v>
      </c>
      <c r="M71" s="2">
        <v>0</v>
      </c>
      <c r="N71" s="2">
        <f t="shared" si="2"/>
        <v>397.59</v>
      </c>
      <c r="O71" s="71">
        <v>420</v>
      </c>
    </row>
    <row r="72" spans="8:16">
      <c r="H72" t="s">
        <v>12</v>
      </c>
      <c r="J72" s="2">
        <v>76.48</v>
      </c>
      <c r="K72" s="7">
        <v>85</v>
      </c>
      <c r="L72" s="2">
        <f>O15</f>
        <v>53.56</v>
      </c>
      <c r="M72" s="2">
        <v>26.78</v>
      </c>
      <c r="N72" s="2">
        <f t="shared" si="2"/>
        <v>80.34</v>
      </c>
      <c r="O72" s="71">
        <v>85</v>
      </c>
    </row>
    <row r="73" spans="8:16">
      <c r="H73" t="s">
        <v>31</v>
      </c>
      <c r="J73" s="2">
        <v>125</v>
      </c>
      <c r="K73" s="7">
        <v>100</v>
      </c>
      <c r="L73" s="2">
        <f>P15</f>
        <v>109</v>
      </c>
      <c r="M73" s="2">
        <v>0</v>
      </c>
      <c r="N73" s="2">
        <f t="shared" si="2"/>
        <v>109</v>
      </c>
      <c r="O73" s="71">
        <v>100</v>
      </c>
    </row>
    <row r="74" spans="8:16">
      <c r="H74" t="s">
        <v>13</v>
      </c>
      <c r="J74" s="2">
        <v>12</v>
      </c>
      <c r="K74" s="7">
        <v>15</v>
      </c>
      <c r="L74" s="2">
        <f>Q15</f>
        <v>12</v>
      </c>
      <c r="M74" s="2">
        <v>12</v>
      </c>
      <c r="N74" s="2">
        <f t="shared" si="2"/>
        <v>24</v>
      </c>
      <c r="O74" s="71">
        <v>15</v>
      </c>
      <c r="P74" s="171" t="s">
        <v>247</v>
      </c>
    </row>
    <row r="75" spans="8:16">
      <c r="H75" t="s">
        <v>14</v>
      </c>
      <c r="J75" s="2">
        <v>70</v>
      </c>
      <c r="K75" s="7">
        <v>80</v>
      </c>
      <c r="L75" s="2">
        <f>R15</f>
        <v>70</v>
      </c>
      <c r="M75" s="2">
        <v>50</v>
      </c>
      <c r="N75" s="2">
        <f t="shared" si="2"/>
        <v>120</v>
      </c>
      <c r="O75" s="71">
        <v>80</v>
      </c>
      <c r="P75" s="171"/>
    </row>
    <row r="76" spans="8:16">
      <c r="H76" t="s">
        <v>15</v>
      </c>
      <c r="J76" s="2">
        <f>'04-05'!S17</f>
        <v>0</v>
      </c>
      <c r="K76" s="7">
        <v>0</v>
      </c>
      <c r="L76" s="2">
        <f>S15</f>
        <v>0</v>
      </c>
      <c r="M76" s="2">
        <v>0</v>
      </c>
      <c r="N76" s="2">
        <f t="shared" si="2"/>
        <v>0</v>
      </c>
      <c r="O76" s="71">
        <v>700</v>
      </c>
      <c r="P76" s="2">
        <v>65</v>
      </c>
    </row>
    <row r="77" spans="8:16">
      <c r="H77" t="s">
        <v>198</v>
      </c>
      <c r="J77" s="2">
        <f>'04-05'!T17</f>
        <v>0</v>
      </c>
      <c r="K77" s="7">
        <v>250</v>
      </c>
      <c r="L77" s="2">
        <f>T15</f>
        <v>0</v>
      </c>
      <c r="M77" s="2">
        <v>0</v>
      </c>
      <c r="N77" s="2">
        <f t="shared" si="2"/>
        <v>0</v>
      </c>
      <c r="O77" s="71">
        <v>0</v>
      </c>
    </row>
    <row r="78" spans="8:16">
      <c r="H78" t="s">
        <v>16</v>
      </c>
      <c r="J78" s="2">
        <v>93</v>
      </c>
      <c r="K78" s="7">
        <v>0</v>
      </c>
      <c r="L78" s="2">
        <f>U15</f>
        <v>0</v>
      </c>
      <c r="M78" s="2">
        <v>0</v>
      </c>
      <c r="N78" s="2">
        <f t="shared" si="2"/>
        <v>0</v>
      </c>
      <c r="O78" s="71">
        <v>50</v>
      </c>
    </row>
    <row r="79" spans="8:16">
      <c r="H79" t="s">
        <v>246</v>
      </c>
      <c r="O79" s="71">
        <v>500</v>
      </c>
    </row>
    <row r="80" spans="8:16">
      <c r="N80" s="2">
        <f>SUM(N68:N78)</f>
        <v>4847.97</v>
      </c>
      <c r="O80" s="2">
        <f>SUM(O68:O79)</f>
        <v>5382</v>
      </c>
      <c r="P80" s="2">
        <v>4747</v>
      </c>
    </row>
    <row r="81" spans="10:16">
      <c r="J81" t="s">
        <v>199</v>
      </c>
      <c r="O81" s="71">
        <v>200</v>
      </c>
      <c r="P81" s="2">
        <v>200</v>
      </c>
    </row>
    <row r="82" spans="10:16">
      <c r="J82" t="s">
        <v>200</v>
      </c>
      <c r="N82" s="2">
        <v>3904</v>
      </c>
      <c r="O82" s="2">
        <f>O80-O81</f>
        <v>5182</v>
      </c>
      <c r="P82" s="2">
        <v>4547</v>
      </c>
    </row>
    <row r="83" spans="10:16">
      <c r="P83" s="2"/>
    </row>
    <row r="84" spans="10:16">
      <c r="L84" s="75" t="s">
        <v>248</v>
      </c>
      <c r="M84" s="20"/>
    </row>
  </sheetData>
  <mergeCells count="3">
    <mergeCell ref="C14:E14"/>
    <mergeCell ref="C15:E15"/>
    <mergeCell ref="P74:P75"/>
  </mergeCells>
  <phoneticPr fontId="0" type="noConversion"/>
  <printOptions gridLines="1"/>
  <pageMargins left="0.75" right="0.75" top="1" bottom="1" header="0.5" footer="0.5"/>
  <pageSetup paperSize="9" scale="140" orientation="landscape" horizontalDpi="4294967294" verticalDpi="0"/>
  <headerFooter alignWithMargins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35"/>
  <sheetViews>
    <sheetView workbookViewId="0">
      <selection activeCell="G12" sqref="G12"/>
    </sheetView>
  </sheetViews>
  <sheetFormatPr defaultColWidth="8.85546875" defaultRowHeight="12.75"/>
  <cols>
    <col min="4" max="4" width="13.85546875" customWidth="1"/>
    <col min="6" max="6" width="1.28515625" customWidth="1"/>
    <col min="8" max="8" width="9.42578125" customWidth="1"/>
    <col min="10" max="10" width="15.42578125" customWidth="1"/>
    <col min="12" max="12" width="1.42578125" customWidth="1"/>
  </cols>
  <sheetData>
    <row r="1" spans="3:13">
      <c r="E1" s="2"/>
      <c r="F1" s="2"/>
    </row>
    <row r="2" spans="3:13">
      <c r="E2" s="2"/>
      <c r="F2" s="2"/>
    </row>
    <row r="3" spans="3:13" ht="25.5">
      <c r="C3" s="26" t="s">
        <v>256</v>
      </c>
      <c r="D3" s="22"/>
      <c r="E3" s="55"/>
      <c r="F3" s="55"/>
      <c r="G3" s="22"/>
      <c r="H3" s="22"/>
      <c r="I3" s="22"/>
      <c r="J3" s="22"/>
    </row>
    <row r="4" spans="3:13">
      <c r="E4" s="2"/>
      <c r="F4" s="2"/>
    </row>
    <row r="5" spans="3:13">
      <c r="E5" s="2"/>
      <c r="F5" s="2"/>
    </row>
    <row r="6" spans="3:13">
      <c r="C6" s="21" t="s">
        <v>4</v>
      </c>
      <c r="E6" s="2"/>
      <c r="F6" s="2"/>
      <c r="G6" s="25" t="s">
        <v>257</v>
      </c>
      <c r="H6" s="73"/>
      <c r="I6" s="9" t="s">
        <v>27</v>
      </c>
      <c r="J6" s="2"/>
      <c r="K6" s="2"/>
      <c r="L6" s="2"/>
      <c r="M6" s="25" t="s">
        <v>257</v>
      </c>
    </row>
    <row r="7" spans="3:13">
      <c r="C7" t="s">
        <v>24</v>
      </c>
      <c r="E7" s="2">
        <v>3904</v>
      </c>
      <c r="F7" s="2"/>
      <c r="G7" s="24">
        <v>2300</v>
      </c>
      <c r="H7" s="74"/>
      <c r="I7" s="2" t="s">
        <v>28</v>
      </c>
      <c r="J7" s="2"/>
      <c r="K7" s="2">
        <v>1777.14</v>
      </c>
      <c r="L7" s="2"/>
      <c r="M7" s="24">
        <v>1661.92</v>
      </c>
    </row>
    <row r="8" spans="3:13">
      <c r="C8" t="s">
        <v>25</v>
      </c>
      <c r="E8" s="2">
        <v>36</v>
      </c>
      <c r="F8" s="2"/>
      <c r="G8" s="24">
        <v>60</v>
      </c>
      <c r="H8" s="74"/>
      <c r="I8" s="2" t="s">
        <v>9</v>
      </c>
      <c r="J8" s="2"/>
      <c r="K8" s="2">
        <v>1165</v>
      </c>
      <c r="L8" s="2"/>
      <c r="M8" s="24">
        <v>1125</v>
      </c>
    </row>
    <row r="9" spans="3:13">
      <c r="C9" t="s">
        <v>228</v>
      </c>
      <c r="E9" s="2">
        <v>150</v>
      </c>
      <c r="F9" s="2"/>
      <c r="G9" s="24">
        <v>900</v>
      </c>
      <c r="H9" s="74"/>
      <c r="I9" s="2" t="s">
        <v>11</v>
      </c>
      <c r="J9" s="2"/>
      <c r="K9" s="2">
        <v>397.59</v>
      </c>
      <c r="L9" s="2"/>
      <c r="M9" s="24">
        <v>337.26</v>
      </c>
    </row>
    <row r="10" spans="3:13">
      <c r="C10" t="s">
        <v>26</v>
      </c>
      <c r="E10" s="2">
        <v>9</v>
      </c>
      <c r="F10" s="2"/>
      <c r="G10" s="24">
        <v>9.19</v>
      </c>
      <c r="H10" s="74"/>
      <c r="I10" s="2" t="s">
        <v>30</v>
      </c>
      <c r="J10" s="2"/>
      <c r="K10" s="2">
        <v>53.56</v>
      </c>
      <c r="L10" s="2"/>
      <c r="M10" s="24">
        <v>76.48</v>
      </c>
    </row>
    <row r="11" spans="3:13">
      <c r="C11" t="s">
        <v>49</v>
      </c>
      <c r="E11" s="2">
        <v>0.75</v>
      </c>
      <c r="F11" s="2"/>
      <c r="G11" s="24">
        <v>0.82</v>
      </c>
      <c r="H11" s="72"/>
      <c r="I11" s="2" t="s">
        <v>32</v>
      </c>
      <c r="J11" s="2"/>
      <c r="K11" s="2">
        <v>12</v>
      </c>
      <c r="L11" s="2"/>
      <c r="M11" s="24">
        <v>12</v>
      </c>
    </row>
    <row r="12" spans="3:13">
      <c r="C12" t="s">
        <v>258</v>
      </c>
      <c r="E12" s="48">
        <v>192</v>
      </c>
      <c r="F12" s="48"/>
      <c r="G12" s="24">
        <v>195</v>
      </c>
      <c r="H12" s="72"/>
      <c r="I12" s="2" t="s">
        <v>14</v>
      </c>
      <c r="J12" s="2"/>
      <c r="K12" s="2">
        <v>70</v>
      </c>
      <c r="L12" s="2"/>
      <c r="M12" s="24">
        <v>70</v>
      </c>
    </row>
    <row r="13" spans="3:13">
      <c r="E13" s="2">
        <f>SUM(E7:E12)</f>
        <v>4291.75</v>
      </c>
      <c r="F13" s="2"/>
      <c r="G13" s="24">
        <f>SUM(G7:G12)</f>
        <v>3465.01</v>
      </c>
      <c r="H13" s="72"/>
      <c r="I13" s="2" t="s">
        <v>229</v>
      </c>
      <c r="J13" s="2"/>
      <c r="K13" s="2">
        <v>50</v>
      </c>
      <c r="L13" s="2"/>
      <c r="M13" s="50">
        <v>100</v>
      </c>
    </row>
    <row r="14" spans="3:13">
      <c r="C14" t="s">
        <v>34</v>
      </c>
      <c r="E14" s="2">
        <v>1196.3900000000001</v>
      </c>
      <c r="F14" s="2"/>
      <c r="G14" s="24">
        <v>1205.79</v>
      </c>
      <c r="H14" s="72"/>
      <c r="I14" s="2" t="s">
        <v>230</v>
      </c>
      <c r="K14" s="2">
        <v>59</v>
      </c>
      <c r="M14" s="24">
        <v>25</v>
      </c>
    </row>
    <row r="15" spans="3:13">
      <c r="C15" t="s">
        <v>232</v>
      </c>
      <c r="E15" s="2">
        <v>0</v>
      </c>
      <c r="F15" s="2"/>
      <c r="G15" s="24">
        <v>51.27</v>
      </c>
      <c r="H15" s="72"/>
      <c r="I15" s="2" t="s">
        <v>231</v>
      </c>
      <c r="K15" s="2">
        <v>0</v>
      </c>
      <c r="M15" s="24">
        <v>93</v>
      </c>
    </row>
    <row r="16" spans="3:13">
      <c r="E16" s="2">
        <f>SUM(E13:E15)</f>
        <v>5488.14</v>
      </c>
      <c r="F16" s="2"/>
      <c r="G16" s="24">
        <f>SUM(G13:G15)</f>
        <v>4722.0700000000006</v>
      </c>
      <c r="H16" s="72"/>
      <c r="I16" s="2"/>
      <c r="J16" s="2"/>
      <c r="K16" s="2">
        <f>SUM(K7:K15)</f>
        <v>3584.2900000000004</v>
      </c>
      <c r="L16" s="2"/>
      <c r="M16" s="24">
        <f>SUM(M7:M15)</f>
        <v>3500.6600000000003</v>
      </c>
    </row>
    <row r="17" spans="3:13">
      <c r="C17" t="s">
        <v>35</v>
      </c>
      <c r="E17" s="2">
        <v>1895.1</v>
      </c>
      <c r="F17" s="2"/>
      <c r="G17" s="24">
        <v>1196.3900000000001</v>
      </c>
      <c r="H17" s="72"/>
      <c r="I17" s="2" t="s">
        <v>233</v>
      </c>
      <c r="J17" s="2"/>
      <c r="K17" s="2">
        <v>8.75</v>
      </c>
      <c r="L17" s="2"/>
      <c r="M17" s="24">
        <v>25.02</v>
      </c>
    </row>
    <row r="18" spans="3:13">
      <c r="E18" s="2">
        <f>E16-E17</f>
        <v>3593.0400000000004</v>
      </c>
      <c r="F18" s="2"/>
      <c r="G18" s="24">
        <f>G16-G17</f>
        <v>3525.6800000000003</v>
      </c>
      <c r="H18" s="72"/>
      <c r="I18" s="2"/>
      <c r="J18" s="2"/>
      <c r="K18" s="2">
        <f>SUM(K16:K17)</f>
        <v>3593.0400000000004</v>
      </c>
      <c r="L18" s="2"/>
      <c r="M18" s="24">
        <f>SUM(M16:M17)</f>
        <v>3525.6800000000003</v>
      </c>
    </row>
    <row r="19" spans="3:13">
      <c r="E19" s="2"/>
      <c r="F19" s="2"/>
      <c r="G19" s="2"/>
      <c r="H19" s="2"/>
      <c r="I19" s="2"/>
      <c r="J19" s="2"/>
      <c r="K19" s="2"/>
      <c r="L19" s="2"/>
      <c r="M19" s="2"/>
    </row>
    <row r="20" spans="3:13">
      <c r="C20" s="57"/>
      <c r="D20" s="57"/>
      <c r="E20" s="58"/>
      <c r="F20" s="58"/>
      <c r="G20" s="58"/>
      <c r="H20" s="58"/>
      <c r="I20" s="2"/>
      <c r="J20" s="2"/>
      <c r="K20" s="2"/>
      <c r="L20" s="2"/>
      <c r="M20" s="2"/>
    </row>
    <row r="21" spans="3:13">
      <c r="C21" s="59"/>
      <c r="D21" s="59"/>
      <c r="E21" s="58"/>
      <c r="F21" s="58"/>
      <c r="G21" s="58"/>
      <c r="H21" s="58"/>
      <c r="I21" s="2"/>
      <c r="J21" s="2"/>
      <c r="K21" s="2"/>
      <c r="L21" s="2"/>
      <c r="M21" s="2"/>
    </row>
    <row r="22" spans="3:13">
      <c r="C22" s="59"/>
      <c r="D22" s="59"/>
      <c r="E22" s="58"/>
      <c r="F22" s="58"/>
      <c r="G22" s="58"/>
      <c r="H22" s="58"/>
      <c r="I22" s="2"/>
      <c r="J22" s="2"/>
      <c r="K22" s="2"/>
      <c r="L22" s="2"/>
      <c r="M22" s="2"/>
    </row>
    <row r="23" spans="3:13">
      <c r="E23" s="2"/>
      <c r="F23" s="2"/>
      <c r="G23" s="2"/>
      <c r="H23" s="2"/>
      <c r="I23" s="2"/>
      <c r="J23" s="2"/>
      <c r="K23" s="2"/>
      <c r="L23" s="2"/>
      <c r="M23" s="2"/>
    </row>
    <row r="24" spans="3:13">
      <c r="C24" s="21" t="s">
        <v>92</v>
      </c>
      <c r="E24" s="2"/>
      <c r="F24" s="2"/>
      <c r="G24" s="2"/>
      <c r="H24" s="2"/>
      <c r="I24" s="2"/>
      <c r="J24" s="2"/>
      <c r="K24" s="2"/>
      <c r="L24" s="2"/>
      <c r="M24" s="2"/>
    </row>
    <row r="25" spans="3:13" ht="44.25">
      <c r="C25" s="54" t="s">
        <v>93</v>
      </c>
      <c r="E25" s="2"/>
      <c r="F25" s="2"/>
      <c r="G25" s="2"/>
      <c r="H25" s="2"/>
      <c r="I25" s="56" t="s">
        <v>38</v>
      </c>
      <c r="J25" s="2"/>
      <c r="K25" s="2"/>
      <c r="L25" s="2"/>
      <c r="M25" s="2"/>
    </row>
    <row r="26" spans="3:13">
      <c r="C26" t="s">
        <v>94</v>
      </c>
      <c r="E26" s="2">
        <v>931.59</v>
      </c>
      <c r="F26" s="2"/>
      <c r="G26" s="24">
        <v>922.4</v>
      </c>
      <c r="H26" s="2"/>
      <c r="I26" s="2" t="s">
        <v>102</v>
      </c>
      <c r="J26" s="2"/>
      <c r="K26" s="2"/>
      <c r="L26" s="2"/>
      <c r="M26" s="2"/>
    </row>
    <row r="27" spans="3:13">
      <c r="C27" t="s">
        <v>95</v>
      </c>
      <c r="E27" s="2">
        <v>940.59</v>
      </c>
      <c r="F27" s="2"/>
      <c r="G27" s="24">
        <v>931.59</v>
      </c>
    </row>
    <row r="28" spans="3:13">
      <c r="C28" t="s">
        <v>96</v>
      </c>
      <c r="E28" s="2">
        <v>9</v>
      </c>
      <c r="F28" s="2"/>
      <c r="G28" s="24">
        <f>G27-G26</f>
        <v>9.1900000000000546</v>
      </c>
    </row>
    <row r="29" spans="3:13">
      <c r="E29" s="2"/>
      <c r="F29" s="2"/>
      <c r="G29" s="24"/>
    </row>
    <row r="30" spans="3:13">
      <c r="C30" s="54" t="s">
        <v>97</v>
      </c>
      <c r="E30" s="2"/>
      <c r="F30" s="2"/>
      <c r="G30" s="24"/>
    </row>
    <row r="31" spans="3:13">
      <c r="C31" t="s">
        <v>94</v>
      </c>
      <c r="E31" s="2">
        <v>264.8</v>
      </c>
      <c r="F31" s="2"/>
      <c r="G31" s="24">
        <v>283.39</v>
      </c>
    </row>
    <row r="32" spans="3:13">
      <c r="C32" t="s">
        <v>95</v>
      </c>
      <c r="E32" s="2">
        <v>954.51</v>
      </c>
      <c r="F32" s="2"/>
      <c r="G32" s="24">
        <v>264.8</v>
      </c>
    </row>
    <row r="33" spans="3:7">
      <c r="C33" t="s">
        <v>96</v>
      </c>
      <c r="E33" s="2">
        <v>689.71</v>
      </c>
      <c r="F33" s="2"/>
      <c r="G33" s="24">
        <f>G32-G31</f>
        <v>-18.589999999999975</v>
      </c>
    </row>
    <row r="34" spans="3:7">
      <c r="E34" s="2"/>
      <c r="F34" s="2"/>
      <c r="G34" s="24"/>
    </row>
    <row r="35" spans="3:7">
      <c r="C35" t="s">
        <v>99</v>
      </c>
      <c r="E35" s="2">
        <v>698.71</v>
      </c>
      <c r="F35" s="2"/>
      <c r="G35" s="24">
        <f>G28+G33</f>
        <v>-9.3999999999999204</v>
      </c>
    </row>
  </sheetData>
  <phoneticPr fontId="0" type="noConversion"/>
  <pageMargins left="0.75" right="0.75" top="1" bottom="1" header="0.5" footer="0.5"/>
  <pageSetup paperSize="9" scale="91" orientation="landscape" horizontalDpi="4294967294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opLeftCell="A4" workbookViewId="0">
      <selection activeCell="P45" sqref="P45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" customWidth="1"/>
    <col min="21" max="21" width="8.85546875" style="2"/>
  </cols>
  <sheetData>
    <row r="1" spans="1:22">
      <c r="A1" s="11" t="s">
        <v>259</v>
      </c>
    </row>
    <row r="2" spans="1:2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2"/>
    </row>
    <row r="3" spans="1:22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2" ht="33.75">
      <c r="A4" s="36" t="s">
        <v>0</v>
      </c>
      <c r="B4" s="34"/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4"/>
      <c r="V4" s="34"/>
    </row>
    <row r="5" spans="1:22">
      <c r="A5" s="11"/>
      <c r="C5" t="s">
        <v>20</v>
      </c>
      <c r="E5" s="2"/>
      <c r="F5" s="2"/>
      <c r="G5" s="40">
        <v>940.59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2">
      <c r="A6" s="29">
        <v>39237</v>
      </c>
      <c r="C6" t="s">
        <v>68</v>
      </c>
      <c r="D6" t="s">
        <v>66</v>
      </c>
      <c r="E6" s="2"/>
      <c r="F6" s="2">
        <v>3.17</v>
      </c>
      <c r="G6" s="40">
        <f>G5+E6+F6</f>
        <v>943.76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2">
      <c r="A7" s="29">
        <v>39328</v>
      </c>
      <c r="C7" t="s">
        <v>68</v>
      </c>
      <c r="D7" t="s">
        <v>66</v>
      </c>
      <c r="E7" s="2"/>
      <c r="F7" s="2">
        <v>3.62</v>
      </c>
      <c r="G7" s="40">
        <f>G6+E7+F7</f>
        <v>947.38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2">
      <c r="A8" s="29">
        <v>39419</v>
      </c>
      <c r="C8" t="s">
        <v>68</v>
      </c>
      <c r="D8" t="s">
        <v>66</v>
      </c>
      <c r="E8" s="2"/>
      <c r="F8" s="2">
        <v>3.78</v>
      </c>
      <c r="G8" s="40">
        <f>G7+E8+F8</f>
        <v>951.16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2">
      <c r="A9" s="29">
        <v>39510</v>
      </c>
      <c r="C9" t="s">
        <v>68</v>
      </c>
      <c r="D9" t="s">
        <v>66</v>
      </c>
      <c r="E9" s="2"/>
      <c r="F9" s="2">
        <v>3.37</v>
      </c>
      <c r="G9" s="40">
        <f>G8+E9+F9</f>
        <v>954.53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2">
      <c r="A10" s="60"/>
      <c r="E10" s="2"/>
      <c r="F10" s="2"/>
      <c r="G10" s="40">
        <f>G9+E10+F10</f>
        <v>954.53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</row>
    <row r="11" spans="1:22">
      <c r="A11" s="42"/>
      <c r="B11" s="42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2"/>
    </row>
    <row r="12" spans="1:22">
      <c r="A12" s="11" t="s">
        <v>42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ht="66.75">
      <c r="A13" s="12" t="s">
        <v>0</v>
      </c>
      <c r="B13" s="14" t="s">
        <v>1</v>
      </c>
      <c r="C13" s="1" t="s">
        <v>2</v>
      </c>
      <c r="D13" s="28" t="s">
        <v>54</v>
      </c>
      <c r="E13" s="1" t="s">
        <v>3</v>
      </c>
      <c r="F13" s="3" t="s">
        <v>4</v>
      </c>
      <c r="G13" s="4" t="s">
        <v>5</v>
      </c>
      <c r="H13" s="30" t="s">
        <v>63</v>
      </c>
      <c r="I13" s="3" t="s">
        <v>6</v>
      </c>
      <c r="J13" s="3" t="s">
        <v>7</v>
      </c>
      <c r="K13" s="3" t="s">
        <v>8</v>
      </c>
      <c r="L13" s="5" t="s">
        <v>9</v>
      </c>
      <c r="M13" s="5" t="s">
        <v>10</v>
      </c>
      <c r="N13" s="3" t="s">
        <v>11</v>
      </c>
      <c r="O13" s="3" t="s">
        <v>12</v>
      </c>
      <c r="P13" s="3" t="s">
        <v>22</v>
      </c>
      <c r="Q13" s="3" t="s">
        <v>13</v>
      </c>
      <c r="R13" s="3" t="s">
        <v>14</v>
      </c>
      <c r="S13" s="3" t="s">
        <v>15</v>
      </c>
      <c r="T13" s="5" t="s">
        <v>19</v>
      </c>
      <c r="U13" s="3" t="s">
        <v>16</v>
      </c>
    </row>
    <row r="14" spans="1:22">
      <c r="A14" s="13"/>
      <c r="C14" s="170" t="s">
        <v>260</v>
      </c>
      <c r="D14" s="170"/>
      <c r="E14" s="170"/>
      <c r="F14" s="7"/>
      <c r="G14" s="8"/>
      <c r="H14" s="45"/>
      <c r="I14" s="7">
        <f>SUM(K14:U14)</f>
        <v>4104</v>
      </c>
      <c r="J14" s="7"/>
      <c r="K14" s="7">
        <v>1744</v>
      </c>
      <c r="L14" s="7">
        <v>1320</v>
      </c>
      <c r="M14" s="7">
        <v>100</v>
      </c>
      <c r="N14" s="7">
        <v>360</v>
      </c>
      <c r="O14" s="7">
        <v>85</v>
      </c>
      <c r="P14" s="7">
        <v>100</v>
      </c>
      <c r="Q14" s="7">
        <v>15</v>
      </c>
      <c r="R14" s="7">
        <v>80</v>
      </c>
      <c r="S14" s="7">
        <v>0</v>
      </c>
      <c r="T14" s="7">
        <v>250</v>
      </c>
      <c r="U14" s="7">
        <v>50</v>
      </c>
    </row>
    <row r="15" spans="1:22">
      <c r="A15" s="13"/>
      <c r="C15" s="170" t="s">
        <v>17</v>
      </c>
      <c r="D15" s="170"/>
      <c r="E15" s="170"/>
      <c r="F15" s="9">
        <f>SUM(F16:F64)</f>
        <v>4724.9699999999993</v>
      </c>
      <c r="G15" s="10"/>
      <c r="H15" s="32"/>
      <c r="I15" s="9">
        <f t="shared" ref="I15:U15" si="0">SUM(I16:I64)</f>
        <v>3957.57</v>
      </c>
      <c r="J15" s="9">
        <f t="shared" si="0"/>
        <v>17.5</v>
      </c>
      <c r="K15" s="9">
        <f t="shared" si="0"/>
        <v>1922.3000000000002</v>
      </c>
      <c r="L15" s="9">
        <f t="shared" si="0"/>
        <v>1455</v>
      </c>
      <c r="M15" s="9">
        <f t="shared" si="0"/>
        <v>0</v>
      </c>
      <c r="N15" s="9">
        <f t="shared" si="0"/>
        <v>402.17</v>
      </c>
      <c r="O15" s="9">
        <f t="shared" si="0"/>
        <v>70.960000000000008</v>
      </c>
      <c r="P15" s="9">
        <f t="shared" si="0"/>
        <v>81</v>
      </c>
      <c r="Q15" s="9">
        <f t="shared" si="0"/>
        <v>12</v>
      </c>
      <c r="R15" s="9">
        <f t="shared" si="0"/>
        <v>70</v>
      </c>
      <c r="S15" s="9">
        <f t="shared" si="0"/>
        <v>55.39</v>
      </c>
      <c r="T15" s="9">
        <f t="shared" si="0"/>
        <v>280</v>
      </c>
      <c r="U15" s="9">
        <f t="shared" si="0"/>
        <v>-400</v>
      </c>
    </row>
    <row r="16" spans="1:22">
      <c r="C16" t="s">
        <v>20</v>
      </c>
      <c r="D16" t="s">
        <v>55</v>
      </c>
      <c r="F16" s="2"/>
      <c r="G16" s="6">
        <v>954.51</v>
      </c>
      <c r="H16" s="16"/>
      <c r="I16" s="2"/>
      <c r="J16" s="2">
        <v>8.75</v>
      </c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2">
      <c r="A17" s="15">
        <v>39187</v>
      </c>
      <c r="B17">
        <v>1</v>
      </c>
      <c r="C17" t="s">
        <v>58</v>
      </c>
      <c r="D17" t="s">
        <v>66</v>
      </c>
      <c r="E17">
        <v>100411</v>
      </c>
      <c r="F17" s="2"/>
      <c r="G17" s="6">
        <f>G16+F17-I17-H17</f>
        <v>879.51</v>
      </c>
      <c r="H17" s="16"/>
      <c r="I17" s="2">
        <v>75</v>
      </c>
      <c r="J17" s="2"/>
      <c r="K17" s="2"/>
      <c r="L17" s="2">
        <v>75</v>
      </c>
      <c r="M17" s="2"/>
      <c r="N17" s="2"/>
      <c r="O17" s="2"/>
      <c r="P17" s="2"/>
      <c r="Q17" s="2"/>
      <c r="R17" s="2"/>
      <c r="S17" s="2"/>
      <c r="T17" s="2"/>
    </row>
    <row r="18" spans="1:22">
      <c r="A18" s="15">
        <v>39187</v>
      </c>
      <c r="B18">
        <v>2</v>
      </c>
      <c r="C18" t="s">
        <v>47</v>
      </c>
      <c r="D18" t="s">
        <v>66</v>
      </c>
      <c r="E18">
        <v>100412</v>
      </c>
      <c r="F18" s="2"/>
      <c r="G18" s="6">
        <f t="shared" ref="G18:G54" si="1">G17+F18-I18-H18</f>
        <v>477.34</v>
      </c>
      <c r="H18" s="16"/>
      <c r="I18" s="2">
        <v>402.17</v>
      </c>
      <c r="J18" s="2"/>
      <c r="K18" s="2"/>
      <c r="L18" s="2"/>
      <c r="M18" s="2"/>
      <c r="N18" s="2">
        <v>402.17</v>
      </c>
      <c r="O18" s="2"/>
      <c r="P18" s="2"/>
      <c r="Q18" s="2"/>
      <c r="R18" s="2"/>
      <c r="S18" s="2"/>
      <c r="T18" s="2"/>
    </row>
    <row r="19" spans="1:22">
      <c r="A19" s="15">
        <v>39187</v>
      </c>
      <c r="B19">
        <v>3</v>
      </c>
      <c r="C19" t="s">
        <v>261</v>
      </c>
      <c r="D19" t="s">
        <v>66</v>
      </c>
      <c r="E19" t="s">
        <v>44</v>
      </c>
      <c r="F19" s="2">
        <v>0.97</v>
      </c>
      <c r="G19" s="6">
        <f t="shared" si="1"/>
        <v>478.31</v>
      </c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2">
      <c r="A20" s="15">
        <v>39198</v>
      </c>
      <c r="B20">
        <v>4</v>
      </c>
      <c r="C20" t="s">
        <v>262</v>
      </c>
      <c r="D20" t="s">
        <v>66</v>
      </c>
      <c r="E20" t="s">
        <v>44</v>
      </c>
      <c r="F20" s="2">
        <v>2250</v>
      </c>
      <c r="G20" s="6">
        <f t="shared" si="1"/>
        <v>2728.31</v>
      </c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2">
      <c r="A21" s="15">
        <v>39220</v>
      </c>
      <c r="B21">
        <v>5</v>
      </c>
      <c r="C21" t="s">
        <v>263</v>
      </c>
      <c r="D21" t="s">
        <v>66</v>
      </c>
      <c r="E21" t="s">
        <v>46</v>
      </c>
      <c r="F21" s="2">
        <v>150</v>
      </c>
      <c r="G21" s="6">
        <f t="shared" si="1"/>
        <v>2878.31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2">
      <c r="A22" s="15">
        <v>39220</v>
      </c>
      <c r="B22">
        <v>6</v>
      </c>
      <c r="C22" t="s">
        <v>264</v>
      </c>
      <c r="D22" t="s">
        <v>66</v>
      </c>
      <c r="E22" t="s">
        <v>46</v>
      </c>
      <c r="F22" s="2">
        <v>12</v>
      </c>
      <c r="G22" s="6">
        <f t="shared" si="1"/>
        <v>2890.31</v>
      </c>
      <c r="H22" s="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2">
      <c r="A23" s="15">
        <v>39220</v>
      </c>
      <c r="B23">
        <v>7</v>
      </c>
      <c r="C23" t="s">
        <v>265</v>
      </c>
      <c r="D23" t="s">
        <v>66</v>
      </c>
      <c r="E23" t="s">
        <v>46</v>
      </c>
      <c r="F23" s="2">
        <v>12</v>
      </c>
      <c r="G23" s="6">
        <f t="shared" si="1"/>
        <v>2902.31</v>
      </c>
      <c r="H23" s="1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2">
      <c r="A24" s="67">
        <v>39223</v>
      </c>
      <c r="B24" s="63">
        <v>8</v>
      </c>
      <c r="C24" s="63" t="s">
        <v>58</v>
      </c>
      <c r="D24" s="63" t="s">
        <v>66</v>
      </c>
      <c r="E24" s="63">
        <v>100413</v>
      </c>
      <c r="F24" s="64"/>
      <c r="G24" s="6">
        <f t="shared" si="1"/>
        <v>2827.31</v>
      </c>
      <c r="H24" s="66"/>
      <c r="I24" s="64">
        <v>75</v>
      </c>
      <c r="J24" s="64"/>
      <c r="K24" s="64"/>
      <c r="L24" s="64">
        <v>75</v>
      </c>
      <c r="M24" s="64"/>
      <c r="N24" s="64"/>
      <c r="O24" s="64"/>
      <c r="P24" s="64"/>
      <c r="Q24" s="64"/>
      <c r="R24" s="64"/>
      <c r="S24" s="64"/>
      <c r="T24" s="64"/>
      <c r="U24" s="64"/>
      <c r="V24" s="63"/>
    </row>
    <row r="25" spans="1:22">
      <c r="A25" s="15">
        <v>39223</v>
      </c>
      <c r="B25" s="63">
        <v>9</v>
      </c>
      <c r="C25" s="63" t="s">
        <v>38</v>
      </c>
      <c r="D25" s="63" t="s">
        <v>66</v>
      </c>
      <c r="E25">
        <v>100414</v>
      </c>
      <c r="F25" s="2"/>
      <c r="G25" s="6">
        <f t="shared" si="1"/>
        <v>2440.91</v>
      </c>
      <c r="H25" s="16"/>
      <c r="I25" s="2">
        <v>386.4</v>
      </c>
      <c r="J25" s="2"/>
      <c r="K25" s="2">
        <v>365.81</v>
      </c>
      <c r="L25" s="2"/>
      <c r="M25" s="2"/>
      <c r="N25" s="2"/>
      <c r="O25" s="2">
        <v>20.59</v>
      </c>
      <c r="P25" s="2"/>
      <c r="Q25" s="2"/>
      <c r="R25" s="2"/>
      <c r="S25" s="2"/>
      <c r="T25" s="2"/>
    </row>
    <row r="26" spans="1:22">
      <c r="A26" s="15">
        <v>39223</v>
      </c>
      <c r="B26" s="63">
        <v>9</v>
      </c>
      <c r="C26" s="63" t="s">
        <v>266</v>
      </c>
      <c r="D26" s="63" t="s">
        <v>66</v>
      </c>
      <c r="E26">
        <v>100415</v>
      </c>
      <c r="F26" s="2"/>
      <c r="G26" s="6">
        <f t="shared" si="1"/>
        <v>2437.73</v>
      </c>
      <c r="H26" s="16"/>
      <c r="I26" s="2">
        <v>3.18</v>
      </c>
      <c r="J26" s="2"/>
      <c r="K26" s="2">
        <v>103.18</v>
      </c>
      <c r="L26" s="2"/>
      <c r="M26" s="2"/>
      <c r="N26" s="2"/>
      <c r="O26" s="2"/>
      <c r="P26" s="2"/>
      <c r="Q26" s="2"/>
      <c r="R26" s="2"/>
      <c r="S26" s="2"/>
      <c r="T26" s="2"/>
      <c r="U26" s="2">
        <v>-100</v>
      </c>
    </row>
    <row r="27" spans="1:22">
      <c r="A27" s="15">
        <v>39239</v>
      </c>
      <c r="B27" s="63" t="s">
        <v>269</v>
      </c>
      <c r="C27" s="63" t="s">
        <v>267</v>
      </c>
      <c r="D27" s="63" t="s">
        <v>66</v>
      </c>
      <c r="F27" s="2">
        <v>-12</v>
      </c>
      <c r="G27" s="6">
        <f t="shared" si="1"/>
        <v>2425.73</v>
      </c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2">
      <c r="A28" s="60" t="s">
        <v>268</v>
      </c>
      <c r="B28" s="63"/>
      <c r="C28" s="63"/>
      <c r="D28" s="63" t="s">
        <v>55</v>
      </c>
      <c r="F28" s="2"/>
      <c r="G28" s="6">
        <f t="shared" si="1"/>
        <v>2425.73</v>
      </c>
      <c r="H28" s="1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2">
      <c r="A29" s="15">
        <v>39261</v>
      </c>
      <c r="B29" s="63">
        <v>10</v>
      </c>
      <c r="C29" s="63" t="s">
        <v>58</v>
      </c>
      <c r="D29" s="63" t="s">
        <v>66</v>
      </c>
      <c r="E29">
        <v>100416</v>
      </c>
      <c r="F29" s="2"/>
      <c r="G29" s="6">
        <f t="shared" si="1"/>
        <v>2275.73</v>
      </c>
      <c r="H29" s="16"/>
      <c r="I29" s="2">
        <v>150</v>
      </c>
      <c r="J29" s="2"/>
      <c r="K29" s="2"/>
      <c r="L29" s="2">
        <v>150</v>
      </c>
      <c r="M29" s="2"/>
      <c r="N29" s="2"/>
      <c r="O29" s="2"/>
      <c r="P29" s="2"/>
      <c r="Q29" s="2"/>
      <c r="R29" s="2"/>
      <c r="S29" s="2"/>
      <c r="T29" s="2"/>
    </row>
    <row r="30" spans="1:22">
      <c r="A30" s="67">
        <v>39276</v>
      </c>
      <c r="B30" s="63">
        <v>11</v>
      </c>
      <c r="C30" s="63" t="s">
        <v>58</v>
      </c>
      <c r="D30" s="63" t="s">
        <v>66</v>
      </c>
      <c r="E30">
        <v>100417</v>
      </c>
      <c r="F30" s="2"/>
      <c r="G30" s="6">
        <f t="shared" si="1"/>
        <v>1975.73</v>
      </c>
      <c r="H30" s="16"/>
      <c r="I30" s="2">
        <v>300</v>
      </c>
      <c r="J30" s="2"/>
      <c r="K30" s="2"/>
      <c r="L30" s="2">
        <v>300</v>
      </c>
      <c r="M30" s="2"/>
      <c r="N30" s="2"/>
      <c r="O30" s="2"/>
      <c r="P30" s="2"/>
      <c r="Q30" s="2"/>
      <c r="R30" s="2"/>
      <c r="S30" s="2"/>
      <c r="T30" s="2"/>
    </row>
    <row r="31" spans="1:22">
      <c r="A31" s="15">
        <v>39300</v>
      </c>
      <c r="B31" t="s">
        <v>269</v>
      </c>
      <c r="C31" s="63" t="s">
        <v>270</v>
      </c>
      <c r="D31" s="63" t="s">
        <v>66</v>
      </c>
      <c r="E31" t="s">
        <v>46</v>
      </c>
      <c r="F31" s="2">
        <v>12</v>
      </c>
      <c r="G31" s="6">
        <f t="shared" si="1"/>
        <v>1987.73</v>
      </c>
      <c r="H31" s="16"/>
      <c r="I31" s="1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2">
      <c r="A32" s="15">
        <v>39307</v>
      </c>
      <c r="C32" s="63" t="s">
        <v>271</v>
      </c>
      <c r="D32" s="63" t="s">
        <v>66</v>
      </c>
      <c r="E32" t="s">
        <v>46</v>
      </c>
      <c r="F32" s="2">
        <v>50</v>
      </c>
      <c r="G32" s="6">
        <f t="shared" si="1"/>
        <v>2037.73</v>
      </c>
      <c r="H32" s="1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2">
      <c r="A33" s="15">
        <v>39314</v>
      </c>
      <c r="B33">
        <v>12</v>
      </c>
      <c r="C33" s="63" t="s">
        <v>58</v>
      </c>
      <c r="D33" t="s">
        <v>66</v>
      </c>
      <c r="E33">
        <v>100418</v>
      </c>
      <c r="F33" s="2"/>
      <c r="G33" s="6">
        <f t="shared" si="1"/>
        <v>1812.73</v>
      </c>
      <c r="H33" s="16"/>
      <c r="I33" s="2">
        <v>225</v>
      </c>
      <c r="J33" s="2"/>
      <c r="K33" s="2"/>
      <c r="L33" s="2">
        <v>225</v>
      </c>
      <c r="M33" s="2"/>
      <c r="N33" s="2"/>
      <c r="O33" s="2"/>
      <c r="P33" s="2"/>
      <c r="Q33" s="2"/>
      <c r="R33" s="2"/>
      <c r="S33" s="2"/>
      <c r="T33" s="2"/>
    </row>
    <row r="34" spans="1:22">
      <c r="A34" s="15">
        <v>39314</v>
      </c>
      <c r="B34">
        <v>13</v>
      </c>
      <c r="C34" s="63" t="s">
        <v>38</v>
      </c>
      <c r="D34" t="s">
        <v>66</v>
      </c>
      <c r="E34">
        <v>100419</v>
      </c>
      <c r="F34" s="2"/>
      <c r="G34" s="6">
        <f t="shared" si="1"/>
        <v>1433.53</v>
      </c>
      <c r="H34" s="16"/>
      <c r="I34" s="2">
        <v>379.2</v>
      </c>
      <c r="J34" s="2"/>
      <c r="K34" s="2">
        <v>365.81</v>
      </c>
      <c r="L34" s="2"/>
      <c r="M34" s="2"/>
      <c r="N34" s="2"/>
      <c r="O34" s="2">
        <v>13.39</v>
      </c>
      <c r="P34" s="2"/>
      <c r="Q34" s="2"/>
      <c r="R34" s="2"/>
      <c r="S34" s="2"/>
      <c r="T34" s="2"/>
    </row>
    <row r="35" spans="1:22">
      <c r="A35" s="15">
        <v>39314</v>
      </c>
      <c r="C35" s="63" t="s">
        <v>266</v>
      </c>
      <c r="D35" t="s">
        <v>66</v>
      </c>
      <c r="E35">
        <v>100420</v>
      </c>
      <c r="F35" s="2"/>
      <c r="G35" s="6">
        <f t="shared" si="1"/>
        <v>1430.35</v>
      </c>
      <c r="H35" s="16"/>
      <c r="I35" s="2">
        <v>3.18</v>
      </c>
      <c r="J35" s="2"/>
      <c r="K35" s="2">
        <v>103.18</v>
      </c>
      <c r="L35" s="2"/>
      <c r="M35" s="2"/>
      <c r="N35" s="2"/>
      <c r="O35" s="2"/>
      <c r="P35" s="2"/>
      <c r="Q35" s="2"/>
      <c r="R35" s="2"/>
      <c r="S35" s="2"/>
      <c r="T35" s="2"/>
      <c r="U35" s="2">
        <v>-100</v>
      </c>
    </row>
    <row r="36" spans="1:22">
      <c r="A36" s="67">
        <v>39314</v>
      </c>
      <c r="B36">
        <v>14</v>
      </c>
      <c r="C36" s="63" t="s">
        <v>272</v>
      </c>
      <c r="D36" t="s">
        <v>66</v>
      </c>
      <c r="E36">
        <v>100421</v>
      </c>
      <c r="F36" s="2"/>
      <c r="G36" s="6">
        <f t="shared" si="1"/>
        <v>1410.35</v>
      </c>
      <c r="H36" s="16"/>
      <c r="I36" s="2">
        <v>20</v>
      </c>
      <c r="J36" s="2"/>
      <c r="K36" s="2"/>
      <c r="L36" s="2"/>
      <c r="M36" s="2"/>
      <c r="N36" s="2"/>
      <c r="O36" s="2"/>
      <c r="P36" s="2"/>
      <c r="Q36" s="2"/>
      <c r="R36" s="2">
        <v>20</v>
      </c>
      <c r="S36" s="2"/>
      <c r="T36" s="2"/>
    </row>
    <row r="37" spans="1:22">
      <c r="A37" s="15">
        <v>39349</v>
      </c>
      <c r="B37">
        <v>15</v>
      </c>
      <c r="C37" s="63" t="s">
        <v>202</v>
      </c>
      <c r="D37" t="s">
        <v>66</v>
      </c>
      <c r="F37" s="2">
        <v>2250</v>
      </c>
      <c r="G37" s="6">
        <f t="shared" si="1"/>
        <v>3660.35</v>
      </c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>
      <c r="A38" s="60" t="s">
        <v>273</v>
      </c>
      <c r="D38" t="s">
        <v>55</v>
      </c>
      <c r="F38" s="2"/>
      <c r="G38" s="6">
        <f t="shared" si="1"/>
        <v>3660.35</v>
      </c>
      <c r="H38" s="1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2">
      <c r="A39" s="15">
        <v>39373</v>
      </c>
      <c r="B39">
        <v>16</v>
      </c>
      <c r="C39" t="s">
        <v>58</v>
      </c>
      <c r="D39" t="s">
        <v>66</v>
      </c>
      <c r="E39">
        <v>100422</v>
      </c>
      <c r="F39" s="2"/>
      <c r="G39" s="6">
        <f t="shared" si="1"/>
        <v>3325.35</v>
      </c>
      <c r="H39" s="16"/>
      <c r="I39" s="2">
        <v>335</v>
      </c>
      <c r="J39" s="2"/>
      <c r="K39" s="2"/>
      <c r="L39" s="2">
        <v>335</v>
      </c>
      <c r="M39" s="2"/>
      <c r="N39" s="2"/>
      <c r="O39" s="2"/>
      <c r="P39" s="2"/>
      <c r="Q39" s="2"/>
      <c r="R39" s="2"/>
      <c r="S39" s="2"/>
      <c r="T39" s="2"/>
    </row>
    <row r="40" spans="1:22">
      <c r="A40" s="15">
        <v>39412</v>
      </c>
      <c r="B40">
        <v>17</v>
      </c>
      <c r="C40" t="s">
        <v>58</v>
      </c>
      <c r="D40" t="s">
        <v>66</v>
      </c>
      <c r="E40">
        <v>100423</v>
      </c>
      <c r="F40" s="2"/>
      <c r="G40" s="6">
        <f t="shared" si="1"/>
        <v>3140.35</v>
      </c>
      <c r="H40" s="16"/>
      <c r="I40" s="2">
        <v>185</v>
      </c>
      <c r="J40" s="2"/>
      <c r="K40" s="2"/>
      <c r="L40" s="2">
        <v>185</v>
      </c>
      <c r="M40" s="2"/>
      <c r="N40" s="2"/>
      <c r="O40" s="2"/>
      <c r="P40" s="2"/>
      <c r="Q40" s="2"/>
      <c r="R40" s="2"/>
      <c r="S40" s="2"/>
      <c r="T40" s="2"/>
    </row>
    <row r="41" spans="1:22">
      <c r="A41" s="15">
        <v>39412</v>
      </c>
      <c r="B41">
        <v>18</v>
      </c>
      <c r="C41" t="s">
        <v>57</v>
      </c>
      <c r="D41" t="s">
        <v>66</v>
      </c>
      <c r="E41">
        <v>100424</v>
      </c>
      <c r="F41" s="2"/>
      <c r="G41" s="6">
        <f t="shared" si="1"/>
        <v>3128.35</v>
      </c>
      <c r="H41" s="16"/>
      <c r="I41" s="2">
        <v>12</v>
      </c>
      <c r="J41" s="2"/>
      <c r="K41" s="2"/>
      <c r="L41" s="2"/>
      <c r="M41" s="2"/>
      <c r="N41" s="2"/>
      <c r="O41" s="2"/>
      <c r="P41" s="2"/>
      <c r="Q41" s="2">
        <v>12</v>
      </c>
      <c r="R41" s="2"/>
      <c r="S41" s="2"/>
      <c r="T41" s="2"/>
    </row>
    <row r="42" spans="1:22">
      <c r="A42" s="15">
        <v>39412</v>
      </c>
      <c r="B42">
        <v>19</v>
      </c>
      <c r="C42" t="s">
        <v>275</v>
      </c>
      <c r="D42" t="s">
        <v>66</v>
      </c>
      <c r="E42">
        <v>100425</v>
      </c>
      <c r="F42" s="2"/>
      <c r="G42" s="6">
        <f t="shared" si="1"/>
        <v>3072.96</v>
      </c>
      <c r="H42" s="16"/>
      <c r="I42" s="2">
        <v>55.39</v>
      </c>
      <c r="J42" s="2"/>
      <c r="K42" s="2"/>
      <c r="L42" s="2"/>
      <c r="M42" s="2"/>
      <c r="N42" s="2"/>
      <c r="O42" s="2"/>
      <c r="P42" s="2"/>
      <c r="Q42" s="2"/>
      <c r="R42" s="2"/>
      <c r="S42" s="2">
        <v>55.39</v>
      </c>
      <c r="T42" s="2"/>
    </row>
    <row r="43" spans="1:22">
      <c r="A43" s="15">
        <v>39412</v>
      </c>
      <c r="B43">
        <v>20</v>
      </c>
      <c r="C43" t="s">
        <v>38</v>
      </c>
      <c r="D43" t="s">
        <v>66</v>
      </c>
      <c r="E43">
        <v>100426</v>
      </c>
      <c r="F43" s="2"/>
      <c r="G43" s="6">
        <f t="shared" si="1"/>
        <v>2665.48</v>
      </c>
      <c r="H43" s="16"/>
      <c r="I43" s="16">
        <v>407.48</v>
      </c>
      <c r="J43" s="2"/>
      <c r="K43" s="2">
        <v>392.92</v>
      </c>
      <c r="L43" s="2"/>
      <c r="M43" s="2"/>
      <c r="N43" s="2"/>
      <c r="O43" s="2">
        <v>14.56</v>
      </c>
      <c r="P43" s="2"/>
      <c r="Q43" s="2"/>
      <c r="R43" s="2"/>
      <c r="S43" s="2"/>
      <c r="T43" s="2"/>
    </row>
    <row r="44" spans="1:22">
      <c r="A44" s="15">
        <v>39412</v>
      </c>
      <c r="C44" t="s">
        <v>266</v>
      </c>
      <c r="D44" t="s">
        <v>66</v>
      </c>
      <c r="E44">
        <v>100427</v>
      </c>
      <c r="F44" s="2"/>
      <c r="G44" s="6">
        <f t="shared" si="1"/>
        <v>2654.66</v>
      </c>
      <c r="H44" s="16"/>
      <c r="I44" s="16">
        <v>10.82</v>
      </c>
      <c r="J44" s="2"/>
      <c r="K44" s="2">
        <v>110.82</v>
      </c>
      <c r="L44" s="2"/>
      <c r="M44" s="2"/>
      <c r="N44" s="2"/>
      <c r="O44" s="2"/>
      <c r="P44" s="2"/>
      <c r="Q44" s="2"/>
      <c r="R44" s="2"/>
      <c r="S44" s="2"/>
      <c r="T44" s="2"/>
      <c r="U44" s="2">
        <v>-100</v>
      </c>
    </row>
    <row r="45" spans="1:22">
      <c r="A45" s="67">
        <v>39412</v>
      </c>
      <c r="B45" s="63">
        <v>21</v>
      </c>
      <c r="C45" s="63" t="s">
        <v>276</v>
      </c>
      <c r="D45" s="63" t="s">
        <v>66</v>
      </c>
      <c r="E45" s="63">
        <v>100428</v>
      </c>
      <c r="F45" s="64"/>
      <c r="G45" s="6">
        <f t="shared" si="1"/>
        <v>2604.66</v>
      </c>
      <c r="H45" s="66"/>
      <c r="I45" s="64">
        <v>50</v>
      </c>
      <c r="J45" s="64"/>
      <c r="K45" s="64"/>
      <c r="L45" s="64"/>
      <c r="M45" s="64"/>
      <c r="N45" s="64"/>
      <c r="O45" s="64"/>
      <c r="P45" s="64">
        <v>50</v>
      </c>
      <c r="Q45" s="64"/>
      <c r="R45" s="64"/>
      <c r="S45" s="64"/>
      <c r="T45" s="64"/>
      <c r="U45" s="64"/>
      <c r="V45" s="63"/>
    </row>
    <row r="46" spans="1:22" s="63" customFormat="1">
      <c r="A46" s="67">
        <v>39427</v>
      </c>
      <c r="B46" s="63">
        <v>22</v>
      </c>
      <c r="C46" s="63" t="s">
        <v>277</v>
      </c>
      <c r="D46" s="63" t="s">
        <v>66</v>
      </c>
      <c r="E46" s="63">
        <v>100429</v>
      </c>
      <c r="F46" s="64"/>
      <c r="G46" s="65">
        <f t="shared" si="1"/>
        <v>2324.66</v>
      </c>
      <c r="H46" s="66"/>
      <c r="I46" s="66">
        <v>280</v>
      </c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>
        <v>280</v>
      </c>
      <c r="U46" s="64"/>
    </row>
    <row r="47" spans="1:22">
      <c r="A47" s="60" t="s">
        <v>278</v>
      </c>
      <c r="D47" s="63" t="s">
        <v>55</v>
      </c>
      <c r="F47" s="2"/>
      <c r="G47" s="6">
        <f t="shared" si="1"/>
        <v>2324.66</v>
      </c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2">
      <c r="A48" s="15">
        <v>39455</v>
      </c>
      <c r="B48">
        <v>23</v>
      </c>
      <c r="C48" t="s">
        <v>58</v>
      </c>
      <c r="D48" s="63" t="s">
        <v>66</v>
      </c>
      <c r="E48">
        <v>100430</v>
      </c>
      <c r="F48" s="2"/>
      <c r="G48" s="6">
        <f t="shared" si="1"/>
        <v>2269.66</v>
      </c>
      <c r="H48" s="16"/>
      <c r="I48" s="2">
        <v>55</v>
      </c>
      <c r="J48" s="2"/>
      <c r="K48" s="2"/>
      <c r="L48" s="2">
        <v>55</v>
      </c>
      <c r="M48" s="2"/>
      <c r="N48" s="2"/>
      <c r="O48" s="2"/>
      <c r="P48" s="2"/>
      <c r="Q48" s="2"/>
      <c r="R48" s="2"/>
      <c r="S48" s="2"/>
      <c r="T48" s="2"/>
    </row>
    <row r="49" spans="1:22">
      <c r="A49" s="15">
        <v>39455</v>
      </c>
      <c r="B49">
        <v>24</v>
      </c>
      <c r="C49" t="s">
        <v>59</v>
      </c>
      <c r="D49" s="63" t="s">
        <v>66</v>
      </c>
      <c r="E49">
        <v>100431</v>
      </c>
      <c r="F49" s="2"/>
      <c r="G49" s="6">
        <f t="shared" si="1"/>
        <v>2210.91</v>
      </c>
      <c r="H49" s="16"/>
      <c r="I49" s="2">
        <v>58.75</v>
      </c>
      <c r="J49" s="79">
        <v>8.75</v>
      </c>
      <c r="K49" s="2"/>
      <c r="L49" s="2"/>
      <c r="M49" s="2"/>
      <c r="N49" s="2"/>
      <c r="O49" s="2"/>
      <c r="P49" s="2"/>
      <c r="Q49" s="2"/>
      <c r="R49" s="2">
        <v>50</v>
      </c>
      <c r="S49" s="2"/>
      <c r="T49" s="2"/>
    </row>
    <row r="50" spans="1:22">
      <c r="A50" s="15">
        <v>39496</v>
      </c>
      <c r="B50">
        <v>25</v>
      </c>
      <c r="C50" t="s">
        <v>38</v>
      </c>
      <c r="D50" s="63" t="s">
        <v>66</v>
      </c>
      <c r="E50">
        <v>100432</v>
      </c>
      <c r="F50" s="2"/>
      <c r="G50" s="6">
        <f t="shared" si="1"/>
        <v>1813.6399999999999</v>
      </c>
      <c r="H50" s="16"/>
      <c r="I50" s="2">
        <v>397.27</v>
      </c>
      <c r="J50" s="2"/>
      <c r="K50" s="2">
        <v>374.85</v>
      </c>
      <c r="L50" s="2"/>
      <c r="M50" s="2"/>
      <c r="N50" s="2"/>
      <c r="O50" s="2">
        <v>22.42</v>
      </c>
      <c r="P50" s="2"/>
      <c r="Q50" s="2"/>
      <c r="R50" s="2"/>
      <c r="S50" s="2"/>
      <c r="T50" s="2"/>
    </row>
    <row r="51" spans="1:22">
      <c r="A51" s="15">
        <v>39496</v>
      </c>
      <c r="B51">
        <v>25</v>
      </c>
      <c r="C51" t="s">
        <v>266</v>
      </c>
      <c r="D51" s="63" t="s">
        <v>66</v>
      </c>
      <c r="E51">
        <v>100433</v>
      </c>
      <c r="F51" s="2"/>
      <c r="G51" s="6">
        <f t="shared" si="1"/>
        <v>1807.9099999999999</v>
      </c>
      <c r="H51" s="16"/>
      <c r="I51" s="2">
        <v>5.73</v>
      </c>
      <c r="J51" s="2"/>
      <c r="K51" s="2">
        <v>105.73</v>
      </c>
      <c r="L51" s="2"/>
      <c r="M51" s="2"/>
      <c r="N51" s="2"/>
      <c r="O51" s="2"/>
      <c r="P51" s="2"/>
      <c r="Q51" s="2"/>
      <c r="R51" s="2"/>
      <c r="S51" s="2"/>
      <c r="T51" s="2"/>
      <c r="U51" s="2">
        <v>-100</v>
      </c>
    </row>
    <row r="52" spans="1:22">
      <c r="A52" s="15">
        <v>39496</v>
      </c>
      <c r="C52" t="s">
        <v>279</v>
      </c>
      <c r="D52" t="s">
        <v>66</v>
      </c>
      <c r="E52">
        <v>100434</v>
      </c>
      <c r="F52" s="2"/>
      <c r="G52" s="6">
        <f t="shared" si="1"/>
        <v>1776.9099999999999</v>
      </c>
      <c r="H52" s="16"/>
      <c r="I52" s="2">
        <v>31</v>
      </c>
      <c r="J52" s="2"/>
      <c r="K52" s="2"/>
      <c r="L52" s="2"/>
      <c r="M52" s="2"/>
      <c r="N52" s="2"/>
      <c r="O52" s="2"/>
      <c r="P52" s="2">
        <v>31</v>
      </c>
      <c r="Q52" s="2"/>
      <c r="R52" s="2"/>
      <c r="S52" s="2"/>
      <c r="T52" s="2"/>
    </row>
    <row r="53" spans="1:22">
      <c r="A53" s="67">
        <v>39531</v>
      </c>
      <c r="B53" s="63">
        <v>26</v>
      </c>
      <c r="C53" s="63" t="s">
        <v>58</v>
      </c>
      <c r="D53" s="63"/>
      <c r="E53" s="63">
        <v>100435</v>
      </c>
      <c r="F53" s="64"/>
      <c r="G53" s="6">
        <f t="shared" si="1"/>
        <v>1721.9099999999999</v>
      </c>
      <c r="H53" s="66"/>
      <c r="I53" s="64">
        <v>55</v>
      </c>
      <c r="J53" s="64"/>
      <c r="K53" s="64"/>
      <c r="L53" s="64">
        <v>55</v>
      </c>
      <c r="M53" s="64"/>
      <c r="N53" s="64"/>
      <c r="O53" s="64"/>
      <c r="P53" s="64"/>
      <c r="Q53" s="64"/>
      <c r="R53" s="64"/>
      <c r="S53" s="64"/>
      <c r="T53" s="64"/>
      <c r="U53" s="64"/>
      <c r="V53" s="63"/>
    </row>
    <row r="54" spans="1:22">
      <c r="A54" s="60" t="s">
        <v>280</v>
      </c>
      <c r="F54" s="2"/>
      <c r="G54" s="6">
        <f t="shared" si="1"/>
        <v>1721.9099999999999</v>
      </c>
      <c r="H54" s="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2">
      <c r="A55" s="60"/>
      <c r="F55" s="16"/>
      <c r="G55" s="16"/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2">
      <c r="A56" s="60"/>
      <c r="F56" s="16"/>
      <c r="G56" s="16"/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2">
      <c r="A57" s="60"/>
      <c r="F57" s="16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2">
      <c r="A58" s="60"/>
      <c r="F58" s="16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2">
      <c r="F59" s="2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2">
      <c r="F60" s="2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>
      <c r="F61" s="2"/>
      <c r="G61" s="16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2">
      <c r="F62" s="2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2">
      <c r="M63" s="21" t="s">
        <v>274</v>
      </c>
      <c r="U63"/>
    </row>
    <row r="64" spans="1:22" ht="45">
      <c r="M64" s="34"/>
      <c r="N64" s="34"/>
      <c r="O64" s="34" t="s">
        <v>193</v>
      </c>
      <c r="P64" s="34" t="s">
        <v>194</v>
      </c>
      <c r="Q64" s="34" t="s">
        <v>195</v>
      </c>
      <c r="R64" s="38" t="s">
        <v>204</v>
      </c>
      <c r="S64" s="38" t="s">
        <v>205</v>
      </c>
      <c r="T64" s="34" t="s">
        <v>196</v>
      </c>
      <c r="U64" s="34"/>
      <c r="V64" s="34"/>
    </row>
    <row r="65" spans="13:21">
      <c r="M65" t="s">
        <v>127</v>
      </c>
      <c r="O65" s="2">
        <v>1777.14</v>
      </c>
      <c r="P65" s="7">
        <v>1932</v>
      </c>
      <c r="Q65" s="2">
        <v>937.98</v>
      </c>
      <c r="R65" s="2">
        <v>984.34</v>
      </c>
      <c r="S65" s="2">
        <f>Q65+R65</f>
        <v>1922.3200000000002</v>
      </c>
      <c r="T65" s="71">
        <v>2054</v>
      </c>
      <c r="U65"/>
    </row>
    <row r="66" spans="13:21">
      <c r="M66" t="s">
        <v>9</v>
      </c>
      <c r="O66" s="2">
        <v>1165</v>
      </c>
      <c r="P66" s="7">
        <v>1400</v>
      </c>
      <c r="Q66" s="2">
        <v>1160</v>
      </c>
      <c r="R66" s="2">
        <v>400</v>
      </c>
      <c r="S66" s="2">
        <f t="shared" ref="S66:S75" si="2">Q66+R66</f>
        <v>1560</v>
      </c>
      <c r="T66" s="71">
        <v>1600</v>
      </c>
      <c r="U66"/>
    </row>
    <row r="67" spans="13:21">
      <c r="M67" t="s">
        <v>197</v>
      </c>
      <c r="O67" s="2">
        <f>'04-05'!R10</f>
        <v>0</v>
      </c>
      <c r="P67" s="7">
        <v>100</v>
      </c>
      <c r="Q67" s="2">
        <v>0</v>
      </c>
      <c r="R67" s="2">
        <v>0</v>
      </c>
      <c r="S67" s="2">
        <f t="shared" si="2"/>
        <v>0</v>
      </c>
      <c r="T67" s="71">
        <v>100</v>
      </c>
      <c r="U67"/>
    </row>
    <row r="68" spans="13:21">
      <c r="M68" t="s">
        <v>11</v>
      </c>
      <c r="O68" s="2">
        <v>397.59</v>
      </c>
      <c r="P68" s="7">
        <v>420</v>
      </c>
      <c r="Q68" s="2">
        <v>402.17</v>
      </c>
      <c r="R68" s="2">
        <v>0</v>
      </c>
      <c r="S68" s="2">
        <f t="shared" si="2"/>
        <v>402.17</v>
      </c>
      <c r="T68" s="71">
        <v>420</v>
      </c>
      <c r="U68"/>
    </row>
    <row r="69" spans="13:21">
      <c r="M69" t="s">
        <v>12</v>
      </c>
      <c r="O69" s="2">
        <v>53.56</v>
      </c>
      <c r="P69" s="7">
        <v>85</v>
      </c>
      <c r="Q69" s="2">
        <v>33.979999999999997</v>
      </c>
      <c r="R69" s="2">
        <v>27.3</v>
      </c>
      <c r="S69" s="2">
        <f t="shared" si="2"/>
        <v>61.28</v>
      </c>
      <c r="T69" s="71">
        <v>85</v>
      </c>
      <c r="U69"/>
    </row>
    <row r="70" spans="13:21">
      <c r="M70" t="s">
        <v>31</v>
      </c>
      <c r="O70" s="2">
        <v>109</v>
      </c>
      <c r="P70" s="7">
        <v>100</v>
      </c>
      <c r="Q70" s="2">
        <v>0</v>
      </c>
      <c r="R70" s="2">
        <v>100</v>
      </c>
      <c r="S70" s="2">
        <f t="shared" si="2"/>
        <v>100</v>
      </c>
      <c r="T70" s="71">
        <v>100</v>
      </c>
      <c r="U70"/>
    </row>
    <row r="71" spans="13:21">
      <c r="M71" t="s">
        <v>13</v>
      </c>
      <c r="O71" s="2">
        <v>12</v>
      </c>
      <c r="P71" s="7">
        <v>15</v>
      </c>
      <c r="Q71" s="2">
        <v>0</v>
      </c>
      <c r="R71" s="2">
        <v>15</v>
      </c>
      <c r="S71" s="2">
        <f t="shared" si="2"/>
        <v>15</v>
      </c>
      <c r="T71" s="71">
        <v>15</v>
      </c>
      <c r="U71" s="171"/>
    </row>
    <row r="72" spans="13:21">
      <c r="M72" t="s">
        <v>14</v>
      </c>
      <c r="O72" s="2">
        <v>70</v>
      </c>
      <c r="P72" s="7">
        <v>80</v>
      </c>
      <c r="Q72" s="2">
        <v>20</v>
      </c>
      <c r="R72" s="2">
        <v>60</v>
      </c>
      <c r="S72" s="2">
        <f t="shared" si="2"/>
        <v>80</v>
      </c>
      <c r="T72" s="71">
        <v>80</v>
      </c>
      <c r="U72" s="171"/>
    </row>
    <row r="73" spans="13:21">
      <c r="M73" t="s">
        <v>15</v>
      </c>
      <c r="O73" s="2">
        <f>'04-05'!X10</f>
        <v>0</v>
      </c>
      <c r="P73" s="7">
        <v>65</v>
      </c>
      <c r="Q73" s="2">
        <v>0</v>
      </c>
      <c r="R73" s="2">
        <v>55.39</v>
      </c>
      <c r="S73" s="2">
        <f t="shared" si="2"/>
        <v>55.39</v>
      </c>
      <c r="T73" s="71">
        <v>0</v>
      </c>
    </row>
    <row r="74" spans="13:21">
      <c r="M74" t="s">
        <v>198</v>
      </c>
      <c r="O74" s="2">
        <f>'04-05'!Y10</f>
        <v>0</v>
      </c>
      <c r="P74" s="7">
        <v>0</v>
      </c>
      <c r="Q74" s="2">
        <v>0</v>
      </c>
      <c r="R74" s="2">
        <v>0</v>
      </c>
      <c r="S74" s="2">
        <f t="shared" si="2"/>
        <v>0</v>
      </c>
      <c r="T74" s="71">
        <v>0</v>
      </c>
      <c r="U74"/>
    </row>
    <row r="75" spans="13:21">
      <c r="M75" t="s">
        <v>16</v>
      </c>
      <c r="O75" s="2">
        <v>0</v>
      </c>
      <c r="P75" s="7">
        <v>50</v>
      </c>
      <c r="Q75" s="2">
        <v>-200</v>
      </c>
      <c r="R75" s="2">
        <v>-200</v>
      </c>
      <c r="S75" s="71">
        <f t="shared" si="2"/>
        <v>-400</v>
      </c>
      <c r="T75" s="71">
        <v>50</v>
      </c>
      <c r="U75"/>
    </row>
    <row r="76" spans="13:21">
      <c r="M76" t="s">
        <v>246</v>
      </c>
      <c r="P76" s="7">
        <v>500</v>
      </c>
      <c r="S76" s="71">
        <v>500</v>
      </c>
      <c r="T76" s="71">
        <v>200</v>
      </c>
      <c r="U76"/>
    </row>
    <row r="77" spans="13:21">
      <c r="O77" s="2"/>
      <c r="S77" s="2">
        <f>SUM(S65:S76)</f>
        <v>4296.1600000000008</v>
      </c>
      <c r="T77" s="2">
        <f>SUM(T65:T76)</f>
        <v>4704</v>
      </c>
    </row>
    <row r="78" spans="13:21">
      <c r="O78" t="s">
        <v>199</v>
      </c>
      <c r="T78" s="71">
        <v>200</v>
      </c>
    </row>
    <row r="79" spans="13:21">
      <c r="O79" t="s">
        <v>200</v>
      </c>
      <c r="S79" s="2"/>
      <c r="T79" s="2">
        <f>T77-T78</f>
        <v>4504</v>
      </c>
    </row>
    <row r="81" spans="17:21">
      <c r="Q81" s="75" t="s">
        <v>248</v>
      </c>
      <c r="R81" s="20"/>
      <c r="U81"/>
    </row>
    <row r="82" spans="17:21">
      <c r="U82"/>
    </row>
  </sheetData>
  <mergeCells count="3">
    <mergeCell ref="C14:E14"/>
    <mergeCell ref="C15:E15"/>
    <mergeCell ref="U71:U72"/>
  </mergeCells>
  <phoneticPr fontId="0" type="noConversion"/>
  <printOptions gridLines="1"/>
  <pageMargins left="0.75" right="0.75" top="1" bottom="1" header="0.5" footer="0.5"/>
  <pageSetup paperSize="9" scale="39" orientation="landscape" horizontalDpi="4294967294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M35"/>
  <sheetViews>
    <sheetView workbookViewId="0">
      <selection activeCell="G13" sqref="G13"/>
    </sheetView>
  </sheetViews>
  <sheetFormatPr defaultColWidth="8.85546875" defaultRowHeight="12.75"/>
  <cols>
    <col min="4" max="4" width="13.85546875" customWidth="1"/>
    <col min="6" max="6" width="1.28515625" customWidth="1"/>
    <col min="8" max="8" width="8" customWidth="1"/>
    <col min="10" max="10" width="17.85546875" customWidth="1"/>
    <col min="12" max="12" width="1.42578125" customWidth="1"/>
  </cols>
  <sheetData>
    <row r="1" spans="3:13">
      <c r="E1" s="2"/>
      <c r="F1" s="2"/>
    </row>
    <row r="2" spans="3:13">
      <c r="E2" s="2"/>
      <c r="F2" s="2"/>
    </row>
    <row r="3" spans="3:13" ht="25.5">
      <c r="C3" s="26" t="s">
        <v>281</v>
      </c>
      <c r="D3" s="22"/>
      <c r="E3" s="55"/>
      <c r="F3" s="55"/>
      <c r="G3" s="22"/>
      <c r="H3" s="22"/>
      <c r="I3" s="22"/>
      <c r="J3" s="22"/>
    </row>
    <row r="4" spans="3:13">
      <c r="E4" s="2"/>
      <c r="F4" s="2"/>
    </row>
    <row r="5" spans="3:13">
      <c r="E5" s="2"/>
      <c r="F5" s="2"/>
    </row>
    <row r="6" spans="3:13">
      <c r="C6" s="21" t="s">
        <v>4</v>
      </c>
      <c r="E6" s="2"/>
      <c r="F6" s="2"/>
      <c r="G6" s="25" t="s">
        <v>282</v>
      </c>
      <c r="H6" s="73"/>
      <c r="I6" s="9" t="s">
        <v>27</v>
      </c>
      <c r="J6" s="2"/>
      <c r="K6" s="2"/>
      <c r="L6" s="2"/>
      <c r="M6" s="25" t="s">
        <v>282</v>
      </c>
    </row>
    <row r="7" spans="3:13">
      <c r="C7" t="s">
        <v>24</v>
      </c>
      <c r="E7" s="2">
        <v>4500</v>
      </c>
      <c r="F7" s="2"/>
      <c r="G7" s="24">
        <v>3904</v>
      </c>
      <c r="H7" s="74"/>
      <c r="I7" s="2" t="s">
        <v>28</v>
      </c>
      <c r="J7" s="2"/>
      <c r="K7" s="2">
        <v>1922.3</v>
      </c>
      <c r="L7" s="2"/>
      <c r="M7" s="24">
        <v>1777.14</v>
      </c>
    </row>
    <row r="8" spans="3:13">
      <c r="C8" t="s">
        <v>25</v>
      </c>
      <c r="E8" s="2">
        <v>24</v>
      </c>
      <c r="F8" s="2"/>
      <c r="G8" s="24">
        <v>36</v>
      </c>
      <c r="H8" s="74"/>
      <c r="I8" s="2" t="s">
        <v>9</v>
      </c>
      <c r="J8" s="2"/>
      <c r="K8" s="2">
        <v>1455</v>
      </c>
      <c r="L8" s="2"/>
      <c r="M8" s="24">
        <v>1165</v>
      </c>
    </row>
    <row r="9" spans="3:13">
      <c r="C9" t="s">
        <v>228</v>
      </c>
      <c r="E9" s="2">
        <v>150</v>
      </c>
      <c r="F9" s="2"/>
      <c r="G9" s="24">
        <v>150</v>
      </c>
      <c r="H9" s="74"/>
      <c r="I9" s="2" t="s">
        <v>11</v>
      </c>
      <c r="J9" s="2"/>
      <c r="K9" s="2">
        <v>402.17</v>
      </c>
      <c r="L9" s="2"/>
      <c r="M9" s="24">
        <v>397.59</v>
      </c>
    </row>
    <row r="10" spans="3:13">
      <c r="C10" t="s">
        <v>26</v>
      </c>
      <c r="E10" s="2">
        <v>13.94</v>
      </c>
      <c r="F10" s="2"/>
      <c r="G10" s="24">
        <v>9</v>
      </c>
      <c r="H10" s="74"/>
      <c r="I10" s="2" t="s">
        <v>30</v>
      </c>
      <c r="J10" s="2"/>
      <c r="K10" s="2">
        <v>70.959999999999994</v>
      </c>
      <c r="L10" s="2"/>
      <c r="M10" s="24">
        <v>53.56</v>
      </c>
    </row>
    <row r="11" spans="3:13">
      <c r="C11" t="s">
        <v>49</v>
      </c>
      <c r="E11" s="2">
        <v>0.97</v>
      </c>
      <c r="F11" s="2"/>
      <c r="G11" s="24">
        <v>0.75</v>
      </c>
      <c r="H11" s="72"/>
      <c r="I11" s="2" t="s">
        <v>32</v>
      </c>
      <c r="J11" s="2"/>
      <c r="K11" s="2">
        <v>12</v>
      </c>
      <c r="L11" s="2"/>
      <c r="M11" s="24">
        <v>12</v>
      </c>
    </row>
    <row r="12" spans="3:13">
      <c r="C12" t="s">
        <v>283</v>
      </c>
      <c r="E12" s="2">
        <v>400</v>
      </c>
      <c r="G12" s="24">
        <v>0</v>
      </c>
      <c r="H12" s="72"/>
      <c r="I12" s="2" t="s">
        <v>14</v>
      </c>
      <c r="J12" s="2"/>
      <c r="K12" s="2">
        <v>70</v>
      </c>
      <c r="L12" s="2"/>
      <c r="M12" s="24">
        <v>70</v>
      </c>
    </row>
    <row r="13" spans="3:13">
      <c r="C13" t="s">
        <v>258</v>
      </c>
      <c r="E13" s="48">
        <v>50</v>
      </c>
      <c r="F13" s="48"/>
      <c r="G13" s="24">
        <v>192</v>
      </c>
      <c r="H13" s="72"/>
      <c r="I13" s="2" t="s">
        <v>286</v>
      </c>
      <c r="K13" s="2">
        <v>280</v>
      </c>
      <c r="M13" s="24">
        <v>0</v>
      </c>
    </row>
    <row r="14" spans="3:13">
      <c r="E14" s="2">
        <f>SUM(E7:E13)</f>
        <v>5138.91</v>
      </c>
      <c r="F14" s="2"/>
      <c r="G14" s="24">
        <f>SUM(G7:G13)</f>
        <v>4291.75</v>
      </c>
      <c r="H14" s="72"/>
      <c r="I14" s="2" t="s">
        <v>287</v>
      </c>
      <c r="K14" s="2">
        <v>55.39</v>
      </c>
      <c r="M14" s="24">
        <v>0</v>
      </c>
    </row>
    <row r="15" spans="3:13">
      <c r="C15" t="s">
        <v>34</v>
      </c>
      <c r="E15" s="2">
        <v>1895.1</v>
      </c>
      <c r="F15" s="2"/>
      <c r="G15" s="24">
        <v>1196.3900000000001</v>
      </c>
      <c r="H15" s="72"/>
      <c r="I15" s="2" t="s">
        <v>284</v>
      </c>
      <c r="J15" s="2"/>
      <c r="K15" s="2">
        <v>0</v>
      </c>
      <c r="L15" s="2"/>
      <c r="M15" s="50">
        <v>50</v>
      </c>
    </row>
    <row r="16" spans="3:13">
      <c r="C16" t="s">
        <v>232</v>
      </c>
      <c r="E16" s="2">
        <v>0</v>
      </c>
      <c r="F16" s="2"/>
      <c r="G16" s="24">
        <v>0</v>
      </c>
      <c r="H16" s="72"/>
      <c r="I16" s="2" t="s">
        <v>230</v>
      </c>
      <c r="K16" s="2">
        <v>31</v>
      </c>
      <c r="M16" s="24">
        <v>59</v>
      </c>
    </row>
    <row r="17" spans="3:13">
      <c r="E17" s="2">
        <f>SUM(E14:E16)</f>
        <v>7034.01</v>
      </c>
      <c r="F17" s="2"/>
      <c r="G17" s="24">
        <f>SUM(G14:G16)</f>
        <v>5488.14</v>
      </c>
      <c r="H17" s="72"/>
      <c r="I17" s="2" t="s">
        <v>285</v>
      </c>
      <c r="K17" s="2">
        <v>50</v>
      </c>
      <c r="M17" s="24">
        <v>0</v>
      </c>
    </row>
    <row r="18" spans="3:13">
      <c r="C18" t="s">
        <v>35</v>
      </c>
      <c r="E18" s="2">
        <v>2676.44</v>
      </c>
      <c r="F18" s="2"/>
      <c r="G18" s="24">
        <v>1895.1</v>
      </c>
      <c r="H18" s="72"/>
      <c r="I18" s="2"/>
      <c r="J18" s="2"/>
      <c r="K18" s="2">
        <f>SUM(K7:K17)</f>
        <v>4348.8200000000006</v>
      </c>
      <c r="L18" s="2"/>
      <c r="M18" s="24">
        <f>SUM(M7:M17)</f>
        <v>3584.2900000000004</v>
      </c>
    </row>
    <row r="19" spans="3:13">
      <c r="E19" s="2">
        <f>E17-E18</f>
        <v>4357.57</v>
      </c>
      <c r="F19" s="2"/>
      <c r="G19" s="24">
        <f>G17-G18</f>
        <v>3593.0400000000004</v>
      </c>
      <c r="H19" s="2"/>
      <c r="I19" s="2" t="s">
        <v>233</v>
      </c>
      <c r="J19" s="2"/>
      <c r="K19" s="2">
        <v>8.75</v>
      </c>
      <c r="L19" s="2"/>
      <c r="M19" s="24">
        <v>8.75</v>
      </c>
    </row>
    <row r="20" spans="3:13">
      <c r="C20" s="57"/>
      <c r="D20" s="57"/>
      <c r="E20" s="58"/>
      <c r="F20" s="58"/>
      <c r="G20" s="58"/>
      <c r="H20" s="58"/>
      <c r="I20" s="2"/>
      <c r="J20" s="2"/>
      <c r="K20" s="2">
        <f>SUM(K18:K19)</f>
        <v>4357.5700000000006</v>
      </c>
      <c r="L20" s="2"/>
      <c r="M20" s="24">
        <f>SUM(M18:M19)</f>
        <v>3593.0400000000004</v>
      </c>
    </row>
    <row r="21" spans="3:13">
      <c r="C21" s="59"/>
      <c r="D21" s="59"/>
      <c r="E21" s="58"/>
      <c r="F21" s="58"/>
      <c r="G21" s="58"/>
      <c r="H21" s="58"/>
      <c r="I21" s="2"/>
      <c r="J21" s="2"/>
      <c r="K21" s="2"/>
      <c r="L21" s="2"/>
      <c r="M21" s="2"/>
    </row>
    <row r="22" spans="3:13">
      <c r="C22" s="59"/>
      <c r="D22" s="59"/>
      <c r="E22" s="58"/>
      <c r="F22" s="58"/>
      <c r="G22" s="58"/>
      <c r="H22" s="58"/>
      <c r="I22" s="2"/>
      <c r="J22" s="2"/>
      <c r="K22" s="2"/>
      <c r="L22" s="2"/>
      <c r="M22" s="2"/>
    </row>
    <row r="23" spans="3:13">
      <c r="E23" s="2"/>
      <c r="F23" s="2"/>
      <c r="G23" s="2"/>
      <c r="H23" s="2"/>
      <c r="I23" s="2"/>
      <c r="J23" s="2"/>
      <c r="K23" s="2"/>
      <c r="L23" s="2"/>
      <c r="M23" s="2"/>
    </row>
    <row r="24" spans="3:13">
      <c r="C24" s="21" t="s">
        <v>92</v>
      </c>
      <c r="E24" s="2"/>
      <c r="F24" s="2"/>
      <c r="G24" s="2"/>
      <c r="H24" s="2"/>
      <c r="I24" s="2"/>
      <c r="J24" s="2"/>
      <c r="K24" s="2"/>
      <c r="L24" s="2"/>
      <c r="M24" s="2"/>
    </row>
    <row r="25" spans="3:13" ht="44.25">
      <c r="C25" s="54" t="s">
        <v>93</v>
      </c>
      <c r="E25" s="2"/>
      <c r="F25" s="2"/>
      <c r="G25" s="2"/>
      <c r="H25" s="2"/>
      <c r="I25" s="56" t="s">
        <v>38</v>
      </c>
      <c r="J25" s="2"/>
      <c r="K25" s="2"/>
      <c r="L25" s="2"/>
      <c r="M25" s="2"/>
    </row>
    <row r="26" spans="3:13">
      <c r="C26" t="s">
        <v>94</v>
      </c>
      <c r="E26" s="2">
        <v>940.59</v>
      </c>
      <c r="F26" s="2"/>
      <c r="G26" s="24">
        <v>931.59</v>
      </c>
      <c r="H26" s="2"/>
      <c r="I26" s="2" t="s">
        <v>102</v>
      </c>
      <c r="J26" s="2"/>
      <c r="K26" s="2"/>
      <c r="L26" s="2"/>
      <c r="M26" s="2"/>
    </row>
    <row r="27" spans="3:13">
      <c r="C27" t="s">
        <v>95</v>
      </c>
      <c r="E27" s="2">
        <v>954.53</v>
      </c>
      <c r="F27" s="2"/>
      <c r="G27" s="24">
        <v>940.56</v>
      </c>
    </row>
    <row r="28" spans="3:13">
      <c r="C28" t="s">
        <v>96</v>
      </c>
      <c r="E28" s="2">
        <v>13.94</v>
      </c>
      <c r="F28" s="2"/>
      <c r="G28" s="24">
        <v>9</v>
      </c>
    </row>
    <row r="29" spans="3:13">
      <c r="E29" s="2"/>
      <c r="F29" s="2"/>
      <c r="G29" s="24"/>
    </row>
    <row r="30" spans="3:13">
      <c r="C30" s="54" t="s">
        <v>97</v>
      </c>
      <c r="E30" s="2"/>
      <c r="F30" s="2"/>
      <c r="G30" s="24"/>
    </row>
    <row r="31" spans="3:13">
      <c r="C31" t="s">
        <v>94</v>
      </c>
      <c r="E31" s="2">
        <v>954.51</v>
      </c>
      <c r="F31" s="2"/>
      <c r="G31" s="24">
        <v>264.8</v>
      </c>
    </row>
    <row r="32" spans="3:13">
      <c r="C32" t="s">
        <v>95</v>
      </c>
      <c r="E32" s="2">
        <v>1721.91</v>
      </c>
      <c r="F32" s="2"/>
      <c r="G32" s="24">
        <v>954.51</v>
      </c>
    </row>
    <row r="33" spans="3:7">
      <c r="C33" t="s">
        <v>96</v>
      </c>
      <c r="E33" s="2">
        <v>767.4</v>
      </c>
      <c r="F33" s="2"/>
      <c r="G33" s="24">
        <f>G32-G31</f>
        <v>689.71</v>
      </c>
    </row>
    <row r="34" spans="3:7">
      <c r="E34" s="2"/>
      <c r="F34" s="2"/>
      <c r="G34" s="24"/>
    </row>
    <row r="35" spans="3:7">
      <c r="C35" t="s">
        <v>99</v>
      </c>
      <c r="E35" s="2">
        <v>781.34</v>
      </c>
      <c r="F35" s="2"/>
      <c r="G35" s="24">
        <f>G28+G33</f>
        <v>698.71</v>
      </c>
    </row>
  </sheetData>
  <phoneticPr fontId="0" type="noConversion"/>
  <pageMargins left="0.75" right="0.75" top="1" bottom="1" header="0.5" footer="0.5"/>
  <pageSetup paperSize="9" scale="93" orientation="landscape" horizontalDpi="4294967294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2"/>
  <sheetViews>
    <sheetView topLeftCell="A17" workbookViewId="0">
      <selection activeCell="P55" sqref="P55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" customWidth="1"/>
    <col min="15" max="15" width="11.42578125" customWidth="1"/>
    <col min="21" max="21" width="8.85546875" style="2"/>
  </cols>
  <sheetData>
    <row r="1" spans="1:22">
      <c r="A1" s="11" t="s">
        <v>288</v>
      </c>
    </row>
    <row r="2" spans="1:2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2"/>
    </row>
    <row r="3" spans="1:22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2" ht="33.75">
      <c r="A4" s="36" t="s">
        <v>0</v>
      </c>
      <c r="B4" s="34"/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4"/>
      <c r="V4" s="34"/>
    </row>
    <row r="5" spans="1:22">
      <c r="A5" s="29">
        <v>39539</v>
      </c>
      <c r="C5" t="s">
        <v>20</v>
      </c>
      <c r="E5" s="2"/>
      <c r="F5" s="2"/>
      <c r="G5" s="40">
        <v>954.53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2">
      <c r="A6" s="29">
        <v>39601</v>
      </c>
      <c r="C6" t="s">
        <v>300</v>
      </c>
      <c r="E6" s="2"/>
      <c r="F6" s="2">
        <v>2.44</v>
      </c>
      <c r="G6" s="40">
        <f>G5+E6+F6</f>
        <v>956.97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2">
      <c r="A7" s="29">
        <v>39699</v>
      </c>
      <c r="C7" t="s">
        <v>300</v>
      </c>
      <c r="E7" s="2"/>
      <c r="F7" s="2">
        <v>2.31</v>
      </c>
      <c r="G7" s="40">
        <f>G6+E7+F7</f>
        <v>959.28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2">
      <c r="A8" s="29">
        <v>39790</v>
      </c>
      <c r="C8" t="s">
        <v>300</v>
      </c>
      <c r="E8" s="2"/>
      <c r="F8" s="2">
        <v>1.06</v>
      </c>
      <c r="G8" s="40">
        <f>G7+E8+F8</f>
        <v>960.33999999999992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2">
      <c r="A9" s="29">
        <v>39874</v>
      </c>
      <c r="C9" t="s">
        <v>300</v>
      </c>
      <c r="E9" s="2"/>
      <c r="F9" s="2">
        <v>0.22</v>
      </c>
      <c r="G9" s="40">
        <f>G8+E9+F9</f>
        <v>960.56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2">
      <c r="A10" s="60"/>
      <c r="E10" s="2"/>
      <c r="F10" s="2"/>
      <c r="G10" s="40">
        <f>G9+E10+F10</f>
        <v>960.56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</row>
    <row r="11" spans="1:22">
      <c r="A11" s="42"/>
      <c r="B11" s="42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2"/>
    </row>
    <row r="12" spans="1:22">
      <c r="A12" s="11" t="s">
        <v>42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2" ht="66.75">
      <c r="A13" s="12" t="s">
        <v>0</v>
      </c>
      <c r="B13" s="14" t="s">
        <v>1</v>
      </c>
      <c r="C13" s="1" t="s">
        <v>2</v>
      </c>
      <c r="D13" s="28" t="s">
        <v>54</v>
      </c>
      <c r="E13" s="1" t="s">
        <v>3</v>
      </c>
      <c r="F13" s="3" t="s">
        <v>4</v>
      </c>
      <c r="G13" s="4" t="s">
        <v>5</v>
      </c>
      <c r="H13" s="30" t="s">
        <v>63</v>
      </c>
      <c r="I13" s="3" t="s">
        <v>6</v>
      </c>
      <c r="J13" s="3" t="s">
        <v>7</v>
      </c>
      <c r="K13" s="3" t="s">
        <v>8</v>
      </c>
      <c r="L13" s="5" t="s">
        <v>9</v>
      </c>
      <c r="M13" s="5" t="s">
        <v>10</v>
      </c>
      <c r="N13" s="3" t="s">
        <v>11</v>
      </c>
      <c r="O13" s="3" t="s">
        <v>12</v>
      </c>
      <c r="P13" s="3" t="s">
        <v>22</v>
      </c>
      <c r="Q13" s="3" t="s">
        <v>13</v>
      </c>
      <c r="R13" s="3" t="s">
        <v>14</v>
      </c>
      <c r="S13" s="3" t="s">
        <v>15</v>
      </c>
      <c r="T13" s="5" t="s">
        <v>19</v>
      </c>
      <c r="U13" s="3" t="s">
        <v>16</v>
      </c>
    </row>
    <row r="14" spans="1:22">
      <c r="A14" s="13"/>
      <c r="C14" s="170" t="s">
        <v>289</v>
      </c>
      <c r="D14" s="170"/>
      <c r="E14" s="170"/>
      <c r="F14" s="7">
        <v>4704</v>
      </c>
      <c r="G14" s="8"/>
      <c r="H14" s="45"/>
      <c r="I14" s="7">
        <f>SUM(K14:U14)</f>
        <v>4504</v>
      </c>
      <c r="J14" s="7"/>
      <c r="K14" s="7">
        <v>2054</v>
      </c>
      <c r="L14" s="7">
        <v>1600</v>
      </c>
      <c r="M14" s="7">
        <v>100</v>
      </c>
      <c r="N14" s="7">
        <v>420</v>
      </c>
      <c r="O14" s="7">
        <v>85</v>
      </c>
      <c r="P14" s="7">
        <v>100</v>
      </c>
      <c r="Q14" s="7">
        <v>15</v>
      </c>
      <c r="R14" s="7">
        <v>80</v>
      </c>
      <c r="S14" s="7">
        <v>0</v>
      </c>
      <c r="T14" s="7">
        <v>0</v>
      </c>
      <c r="U14" s="7">
        <v>50</v>
      </c>
    </row>
    <row r="15" spans="1:22">
      <c r="A15" s="13"/>
      <c r="C15" s="170" t="s">
        <v>17</v>
      </c>
      <c r="D15" s="170"/>
      <c r="E15" s="170"/>
      <c r="F15" s="9">
        <f>SUM(F16:F64)</f>
        <v>5131.96</v>
      </c>
      <c r="G15" s="10"/>
      <c r="H15" s="32"/>
      <c r="I15" s="9">
        <f t="shared" ref="I15:U15" si="0">SUM(I16:I64)</f>
        <v>5529.33</v>
      </c>
      <c r="J15" s="9">
        <f t="shared" si="0"/>
        <v>38.5</v>
      </c>
      <c r="K15" s="9">
        <f t="shared" si="0"/>
        <v>2055.4900000000002</v>
      </c>
      <c r="L15" s="9">
        <f t="shared" si="0"/>
        <v>1376.27</v>
      </c>
      <c r="M15" s="9">
        <f t="shared" si="0"/>
        <v>0</v>
      </c>
      <c r="N15" s="9">
        <f t="shared" si="0"/>
        <v>419.19</v>
      </c>
      <c r="O15" s="9">
        <f t="shared" si="0"/>
        <v>42.51</v>
      </c>
      <c r="P15" s="9">
        <f t="shared" si="0"/>
        <v>100</v>
      </c>
      <c r="Q15" s="9">
        <f t="shared" si="0"/>
        <v>12</v>
      </c>
      <c r="R15" s="9">
        <f t="shared" si="0"/>
        <v>140</v>
      </c>
      <c r="S15" s="9">
        <f t="shared" si="0"/>
        <v>0</v>
      </c>
      <c r="T15" s="9">
        <f t="shared" si="0"/>
        <v>1440</v>
      </c>
      <c r="U15" s="9">
        <f t="shared" si="0"/>
        <v>-77.13</v>
      </c>
      <c r="V15" s="2">
        <f>SUM(J15:U15)</f>
        <v>5546.8300000000008</v>
      </c>
    </row>
    <row r="16" spans="1:22">
      <c r="A16" s="15">
        <v>39539</v>
      </c>
      <c r="C16" t="s">
        <v>20</v>
      </c>
      <c r="D16" t="s">
        <v>55</v>
      </c>
      <c r="F16" s="2"/>
      <c r="G16" s="6">
        <v>1721.91</v>
      </c>
      <c r="H16" s="16"/>
      <c r="I16" s="2"/>
      <c r="J16" s="2">
        <v>17.5</v>
      </c>
      <c r="K16" s="2"/>
      <c r="L16" s="2"/>
      <c r="M16" s="2"/>
      <c r="N16" s="2"/>
      <c r="O16" s="2"/>
      <c r="P16" s="2"/>
      <c r="Q16" s="2"/>
      <c r="R16" s="2"/>
      <c r="S16" s="2"/>
      <c r="T16" s="2"/>
      <c r="V16" s="2">
        <f t="shared" ref="V16:V56" si="1">SUM(J16:U16)</f>
        <v>17.5</v>
      </c>
    </row>
    <row r="17" spans="1:22">
      <c r="A17" s="15">
        <v>39539</v>
      </c>
      <c r="B17">
        <v>1</v>
      </c>
      <c r="C17" t="s">
        <v>49</v>
      </c>
      <c r="D17" t="s">
        <v>66</v>
      </c>
      <c r="E17" t="s">
        <v>44</v>
      </c>
      <c r="F17" s="2">
        <v>0.96</v>
      </c>
      <c r="G17" s="6">
        <f>G16+F17-I17-H17</f>
        <v>1722.8700000000001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V17" s="2">
        <f t="shared" si="1"/>
        <v>0</v>
      </c>
    </row>
    <row r="18" spans="1:22">
      <c r="A18" s="15">
        <v>39542</v>
      </c>
      <c r="B18">
        <v>2</v>
      </c>
      <c r="C18" t="s">
        <v>221</v>
      </c>
      <c r="D18" t="s">
        <v>66</v>
      </c>
      <c r="E18" t="s">
        <v>46</v>
      </c>
      <c r="F18" s="2">
        <v>12</v>
      </c>
      <c r="G18" s="6">
        <f t="shared" ref="G18:G56" si="2">G17+F18-I18-H18</f>
        <v>1734.8700000000001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V18" s="2">
        <f t="shared" si="1"/>
        <v>0</v>
      </c>
    </row>
    <row r="19" spans="1:22">
      <c r="A19" s="15">
        <v>39542</v>
      </c>
      <c r="C19" t="s">
        <v>290</v>
      </c>
      <c r="D19" t="s">
        <v>66</v>
      </c>
      <c r="E19" t="s">
        <v>46</v>
      </c>
      <c r="F19" s="2">
        <v>12</v>
      </c>
      <c r="G19" s="6">
        <f t="shared" si="2"/>
        <v>1746.8700000000001</v>
      </c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V19" s="2">
        <f t="shared" si="1"/>
        <v>0</v>
      </c>
    </row>
    <row r="20" spans="1:22">
      <c r="A20" s="15">
        <v>39560</v>
      </c>
      <c r="B20">
        <v>3</v>
      </c>
      <c r="C20" t="s">
        <v>58</v>
      </c>
      <c r="D20" t="s">
        <v>66</v>
      </c>
      <c r="E20">
        <v>100436</v>
      </c>
      <c r="F20" s="2"/>
      <c r="G20" s="6">
        <f t="shared" si="2"/>
        <v>1691.8700000000001</v>
      </c>
      <c r="H20" s="16"/>
      <c r="I20" s="2">
        <v>55</v>
      </c>
      <c r="J20" s="2"/>
      <c r="K20" s="2"/>
      <c r="L20" s="2">
        <v>55</v>
      </c>
      <c r="M20" s="2"/>
      <c r="N20" s="2"/>
      <c r="O20" s="2"/>
      <c r="P20" s="2"/>
      <c r="Q20" s="2"/>
      <c r="R20" s="2"/>
      <c r="S20" s="2"/>
      <c r="T20" s="2"/>
      <c r="V20" s="2">
        <f t="shared" si="1"/>
        <v>55</v>
      </c>
    </row>
    <row r="21" spans="1:22">
      <c r="A21" s="15">
        <v>39563</v>
      </c>
      <c r="B21">
        <v>4</v>
      </c>
      <c r="C21" t="s">
        <v>262</v>
      </c>
      <c r="D21" t="s">
        <v>66</v>
      </c>
      <c r="E21" t="s">
        <v>44</v>
      </c>
      <c r="F21" s="2">
        <v>2250</v>
      </c>
      <c r="G21" s="6">
        <f t="shared" si="2"/>
        <v>3941.87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V21" s="2">
        <f t="shared" si="1"/>
        <v>0</v>
      </c>
    </row>
    <row r="22" spans="1:22">
      <c r="A22" s="15">
        <v>39570</v>
      </c>
      <c r="B22">
        <v>10</v>
      </c>
      <c r="C22" t="s">
        <v>222</v>
      </c>
      <c r="D22" t="s">
        <v>66</v>
      </c>
      <c r="E22" t="s">
        <v>46</v>
      </c>
      <c r="F22" s="2">
        <v>12</v>
      </c>
      <c r="G22" s="6">
        <f t="shared" si="2"/>
        <v>3953.87</v>
      </c>
      <c r="H22" s="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V22" s="2">
        <f t="shared" si="1"/>
        <v>0</v>
      </c>
    </row>
    <row r="23" spans="1:22">
      <c r="A23" s="15">
        <v>39576</v>
      </c>
      <c r="B23">
        <v>11</v>
      </c>
      <c r="C23" t="s">
        <v>291</v>
      </c>
      <c r="D23" t="s">
        <v>66</v>
      </c>
      <c r="E23" t="s">
        <v>46</v>
      </c>
      <c r="F23" s="2">
        <v>150</v>
      </c>
      <c r="G23" s="6">
        <f t="shared" si="2"/>
        <v>4103.87</v>
      </c>
      <c r="H23" s="1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V23" s="2">
        <f t="shared" si="1"/>
        <v>0</v>
      </c>
    </row>
    <row r="24" spans="1:22">
      <c r="A24" s="67">
        <v>39588</v>
      </c>
      <c r="B24" s="63"/>
      <c r="C24" s="63" t="s">
        <v>292</v>
      </c>
      <c r="D24" s="63" t="s">
        <v>66</v>
      </c>
      <c r="E24" s="63" t="s">
        <v>46</v>
      </c>
      <c r="F24" s="64">
        <v>50</v>
      </c>
      <c r="G24" s="6">
        <f t="shared" si="2"/>
        <v>4153.87</v>
      </c>
      <c r="H24" s="66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2">
        <f t="shared" si="1"/>
        <v>0</v>
      </c>
    </row>
    <row r="25" spans="1:22">
      <c r="A25" s="15">
        <v>39587</v>
      </c>
      <c r="B25" s="63">
        <v>5</v>
      </c>
      <c r="C25" s="63" t="s">
        <v>293</v>
      </c>
      <c r="D25" s="63" t="s">
        <v>66</v>
      </c>
      <c r="E25">
        <v>100437</v>
      </c>
      <c r="F25" s="2"/>
      <c r="G25" s="6">
        <f t="shared" si="2"/>
        <v>3734.68</v>
      </c>
      <c r="H25" s="16"/>
      <c r="I25" s="2">
        <v>419.19</v>
      </c>
      <c r="J25" s="2"/>
      <c r="K25" s="2"/>
      <c r="L25" s="2"/>
      <c r="M25" s="2"/>
      <c r="N25" s="2">
        <v>419.19</v>
      </c>
      <c r="O25" s="2"/>
      <c r="P25" s="2"/>
      <c r="Q25" s="2"/>
      <c r="R25" s="2"/>
      <c r="S25" s="2"/>
      <c r="T25" s="2"/>
      <c r="V25" s="2">
        <f t="shared" si="1"/>
        <v>419.19</v>
      </c>
    </row>
    <row r="26" spans="1:22">
      <c r="A26" s="15">
        <v>39587</v>
      </c>
      <c r="B26" s="63">
        <v>6</v>
      </c>
      <c r="C26" s="63" t="s">
        <v>58</v>
      </c>
      <c r="D26" s="63" t="s">
        <v>66</v>
      </c>
      <c r="E26">
        <v>100438</v>
      </c>
      <c r="F26" s="2"/>
      <c r="G26" s="6">
        <f t="shared" si="2"/>
        <v>3569.68</v>
      </c>
      <c r="H26" s="16"/>
      <c r="I26" s="2">
        <v>165</v>
      </c>
      <c r="J26" s="2"/>
      <c r="K26" s="2"/>
      <c r="L26" s="2">
        <v>165</v>
      </c>
      <c r="M26" s="2"/>
      <c r="N26" s="2"/>
      <c r="O26" s="2"/>
      <c r="P26" s="2"/>
      <c r="Q26" s="2"/>
      <c r="R26" s="2"/>
      <c r="S26" s="2"/>
      <c r="T26" s="2"/>
      <c r="V26" s="2">
        <f t="shared" si="1"/>
        <v>165</v>
      </c>
    </row>
    <row r="27" spans="1:22">
      <c r="A27" s="15">
        <v>39587</v>
      </c>
      <c r="B27" s="63">
        <v>7</v>
      </c>
      <c r="C27" s="63" t="s">
        <v>38</v>
      </c>
      <c r="D27" s="63" t="s">
        <v>66</v>
      </c>
      <c r="E27">
        <v>100439</v>
      </c>
      <c r="F27" s="2"/>
      <c r="G27" s="6">
        <f t="shared" si="2"/>
        <v>3157.39</v>
      </c>
      <c r="H27" s="16"/>
      <c r="I27" s="2">
        <v>412.29</v>
      </c>
      <c r="J27" s="2"/>
      <c r="K27" s="2">
        <v>398.51</v>
      </c>
      <c r="L27" s="2"/>
      <c r="M27" s="2"/>
      <c r="N27" s="2"/>
      <c r="O27" s="2">
        <v>13.78</v>
      </c>
      <c r="P27" s="2"/>
      <c r="Q27" s="2"/>
      <c r="R27" s="2"/>
      <c r="S27" s="2"/>
      <c r="T27" s="2"/>
      <c r="V27" s="2">
        <f t="shared" si="1"/>
        <v>412.28999999999996</v>
      </c>
    </row>
    <row r="28" spans="1:22" s="63" customFormat="1">
      <c r="A28" s="67">
        <v>39587</v>
      </c>
      <c r="C28" s="63" t="s">
        <v>294</v>
      </c>
      <c r="D28" s="63" t="s">
        <v>66</v>
      </c>
      <c r="E28" s="63">
        <v>100440</v>
      </c>
      <c r="F28" s="64"/>
      <c r="G28" s="65">
        <f t="shared" si="2"/>
        <v>3082.79</v>
      </c>
      <c r="H28" s="66"/>
      <c r="I28" s="64">
        <v>74.599999999999994</v>
      </c>
      <c r="J28" s="64"/>
      <c r="K28" s="64">
        <v>99.6</v>
      </c>
      <c r="L28" s="64"/>
      <c r="M28" s="64"/>
      <c r="N28" s="64"/>
      <c r="O28" s="64"/>
      <c r="P28" s="64"/>
      <c r="Q28" s="64"/>
      <c r="R28" s="64"/>
      <c r="S28" s="64"/>
      <c r="T28" s="64"/>
      <c r="U28" s="64">
        <v>-25</v>
      </c>
      <c r="V28" s="2">
        <f t="shared" si="1"/>
        <v>74.599999999999994</v>
      </c>
    </row>
    <row r="29" spans="1:22">
      <c r="A29" s="15">
        <v>39587</v>
      </c>
      <c r="B29" s="63">
        <v>8</v>
      </c>
      <c r="C29" s="63" t="s">
        <v>295</v>
      </c>
      <c r="D29" s="63" t="s">
        <v>66</v>
      </c>
      <c r="E29" s="63">
        <v>100441</v>
      </c>
      <c r="F29" s="2"/>
      <c r="G29" s="6">
        <f t="shared" si="2"/>
        <v>1642.79</v>
      </c>
      <c r="H29" s="16"/>
      <c r="I29" s="2">
        <v>1440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1440</v>
      </c>
      <c r="V29" s="2">
        <f t="shared" si="1"/>
        <v>1440</v>
      </c>
    </row>
    <row r="30" spans="1:22">
      <c r="A30" s="67">
        <v>39618</v>
      </c>
      <c r="B30" s="63"/>
      <c r="C30" s="63" t="s">
        <v>296</v>
      </c>
      <c r="D30" s="63" t="s">
        <v>66</v>
      </c>
      <c r="F30" s="2">
        <v>100</v>
      </c>
      <c r="G30" s="6">
        <f t="shared" si="2"/>
        <v>1742.79</v>
      </c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V30" s="2">
        <f t="shared" si="1"/>
        <v>0</v>
      </c>
    </row>
    <row r="31" spans="1:22">
      <c r="A31" s="60" t="s">
        <v>297</v>
      </c>
      <c r="C31" s="63"/>
      <c r="D31" s="63" t="s">
        <v>55</v>
      </c>
      <c r="F31" s="2"/>
      <c r="G31" s="6">
        <f t="shared" si="2"/>
        <v>1742.79</v>
      </c>
      <c r="H31" s="16"/>
      <c r="I31" s="16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V31" s="2">
        <f t="shared" si="1"/>
        <v>0</v>
      </c>
    </row>
    <row r="32" spans="1:22">
      <c r="A32" s="15">
        <v>39637</v>
      </c>
      <c r="B32">
        <v>9</v>
      </c>
      <c r="C32" s="63" t="s">
        <v>58</v>
      </c>
      <c r="D32" s="63" t="s">
        <v>66</v>
      </c>
      <c r="E32">
        <v>100442</v>
      </c>
      <c r="F32" s="2"/>
      <c r="G32" s="6">
        <f t="shared" si="2"/>
        <v>1301.52</v>
      </c>
      <c r="H32" s="16"/>
      <c r="I32" s="2">
        <v>441.27</v>
      </c>
      <c r="J32" s="2"/>
      <c r="K32" s="2"/>
      <c r="L32" s="2">
        <v>441.27</v>
      </c>
      <c r="M32" s="2"/>
      <c r="N32" s="2"/>
      <c r="O32" s="2"/>
      <c r="P32" s="2"/>
      <c r="Q32" s="2"/>
      <c r="R32" s="2"/>
      <c r="S32" s="2"/>
      <c r="T32" s="2"/>
      <c r="V32" s="2">
        <f t="shared" si="1"/>
        <v>441.27</v>
      </c>
    </row>
    <row r="33" spans="1:22">
      <c r="A33" s="15">
        <v>39650</v>
      </c>
      <c r="B33">
        <v>12</v>
      </c>
      <c r="C33" s="63" t="s">
        <v>252</v>
      </c>
      <c r="D33" s="63" t="s">
        <v>66</v>
      </c>
      <c r="E33">
        <v>100443</v>
      </c>
      <c r="F33" s="2"/>
      <c r="G33" s="6">
        <f t="shared" si="2"/>
        <v>1251.52</v>
      </c>
      <c r="H33" s="16"/>
      <c r="I33" s="2">
        <v>50</v>
      </c>
      <c r="J33" s="2"/>
      <c r="K33" s="2"/>
      <c r="L33" s="2"/>
      <c r="M33" s="2"/>
      <c r="N33" s="2"/>
      <c r="O33" s="2"/>
      <c r="P33" s="2">
        <v>50</v>
      </c>
      <c r="Q33" s="2"/>
      <c r="R33" s="2"/>
      <c r="S33" s="2"/>
      <c r="T33" s="2"/>
      <c r="V33" s="2">
        <f t="shared" si="1"/>
        <v>50</v>
      </c>
    </row>
    <row r="34" spans="1:22">
      <c r="A34" s="15">
        <v>39672</v>
      </c>
      <c r="B34">
        <v>13</v>
      </c>
      <c r="C34" s="63" t="s">
        <v>58</v>
      </c>
      <c r="D34" t="s">
        <v>66</v>
      </c>
      <c r="E34">
        <v>100444</v>
      </c>
      <c r="F34" s="2"/>
      <c r="G34" s="6">
        <f t="shared" si="2"/>
        <v>1031.52</v>
      </c>
      <c r="H34" s="16"/>
      <c r="I34" s="2">
        <v>220</v>
      </c>
      <c r="J34" s="2"/>
      <c r="K34" s="2"/>
      <c r="L34" s="2">
        <v>220</v>
      </c>
      <c r="M34" s="2"/>
      <c r="N34" s="2"/>
      <c r="O34" s="2"/>
      <c r="P34" s="2"/>
      <c r="Q34" s="2"/>
      <c r="R34" s="2"/>
      <c r="S34" s="2"/>
      <c r="T34" s="2"/>
      <c r="V34" s="2">
        <f t="shared" si="1"/>
        <v>220</v>
      </c>
    </row>
    <row r="35" spans="1:22">
      <c r="A35" s="15">
        <v>39672</v>
      </c>
      <c r="B35">
        <v>14</v>
      </c>
      <c r="C35" s="63" t="s">
        <v>245</v>
      </c>
      <c r="D35" t="s">
        <v>66</v>
      </c>
      <c r="E35">
        <v>100445</v>
      </c>
      <c r="F35" s="2"/>
      <c r="G35" s="6">
        <f t="shared" si="2"/>
        <v>1011.52</v>
      </c>
      <c r="H35" s="16"/>
      <c r="I35" s="2">
        <v>20</v>
      </c>
      <c r="J35" s="2"/>
      <c r="K35" s="2"/>
      <c r="L35" s="2"/>
      <c r="M35" s="2"/>
      <c r="N35" s="2"/>
      <c r="O35" s="2"/>
      <c r="P35" s="2"/>
      <c r="Q35" s="2"/>
      <c r="R35" s="2">
        <v>20</v>
      </c>
      <c r="S35" s="2"/>
      <c r="T35" s="2"/>
      <c r="V35" s="2">
        <f t="shared" si="1"/>
        <v>20</v>
      </c>
    </row>
    <row r="36" spans="1:22">
      <c r="A36" s="67">
        <v>39682</v>
      </c>
      <c r="C36" s="63" t="s">
        <v>298</v>
      </c>
      <c r="D36" t="s">
        <v>66</v>
      </c>
      <c r="F36" s="2">
        <v>100</v>
      </c>
      <c r="G36" s="6">
        <f t="shared" si="2"/>
        <v>1111.52</v>
      </c>
      <c r="H36" s="1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V36" s="2">
        <f t="shared" si="1"/>
        <v>0</v>
      </c>
    </row>
    <row r="37" spans="1:22">
      <c r="A37" s="15">
        <v>39706</v>
      </c>
      <c r="B37">
        <v>15</v>
      </c>
      <c r="C37" s="63" t="s">
        <v>58</v>
      </c>
      <c r="D37" t="s">
        <v>66</v>
      </c>
      <c r="E37">
        <v>100446</v>
      </c>
      <c r="F37" s="2"/>
      <c r="G37" s="6">
        <f t="shared" si="2"/>
        <v>946.52</v>
      </c>
      <c r="H37" s="16"/>
      <c r="I37" s="2">
        <v>165</v>
      </c>
      <c r="J37" s="2"/>
      <c r="K37" s="2"/>
      <c r="L37" s="2">
        <v>165</v>
      </c>
      <c r="M37" s="2"/>
      <c r="N37" s="2"/>
      <c r="O37" s="2"/>
      <c r="P37" s="2"/>
      <c r="Q37" s="2"/>
      <c r="R37" s="2"/>
      <c r="S37" s="2"/>
      <c r="T37" s="2"/>
      <c r="V37" s="2">
        <f t="shared" si="1"/>
        <v>165</v>
      </c>
    </row>
    <row r="38" spans="1:22" s="63" customFormat="1">
      <c r="A38" s="67">
        <v>39706</v>
      </c>
      <c r="B38" s="63">
        <v>16</v>
      </c>
      <c r="C38" s="63" t="s">
        <v>38</v>
      </c>
      <c r="D38" s="63" t="s">
        <v>66</v>
      </c>
      <c r="E38" s="63">
        <v>100447</v>
      </c>
      <c r="F38" s="64"/>
      <c r="G38" s="65">
        <f t="shared" si="2"/>
        <v>534.23</v>
      </c>
      <c r="H38" s="66"/>
      <c r="I38" s="64">
        <v>412.29</v>
      </c>
      <c r="J38" s="64"/>
      <c r="K38" s="64">
        <v>398.51</v>
      </c>
      <c r="L38" s="64"/>
      <c r="M38" s="64"/>
      <c r="N38" s="64"/>
      <c r="O38" s="64">
        <v>13.78</v>
      </c>
      <c r="P38" s="64"/>
      <c r="Q38" s="64"/>
      <c r="R38" s="64"/>
      <c r="S38" s="64"/>
      <c r="T38" s="64"/>
      <c r="U38" s="64"/>
      <c r="V38" s="2">
        <f t="shared" si="1"/>
        <v>412.28999999999996</v>
      </c>
    </row>
    <row r="39" spans="1:22">
      <c r="A39" s="15">
        <v>39706</v>
      </c>
      <c r="B39" s="63"/>
      <c r="C39" s="63" t="s">
        <v>299</v>
      </c>
      <c r="D39" s="63" t="s">
        <v>66</v>
      </c>
      <c r="E39" s="63">
        <v>100448</v>
      </c>
      <c r="F39" s="2"/>
      <c r="G39" s="6">
        <f t="shared" si="2"/>
        <v>459.63</v>
      </c>
      <c r="H39" s="16"/>
      <c r="I39" s="2">
        <v>74.599999999999994</v>
      </c>
      <c r="J39" s="2"/>
      <c r="K39" s="2">
        <v>99.6</v>
      </c>
      <c r="L39" s="2"/>
      <c r="M39" s="2"/>
      <c r="N39" s="2"/>
      <c r="O39" s="2"/>
      <c r="P39" s="2"/>
      <c r="Q39" s="2"/>
      <c r="R39" s="2"/>
      <c r="S39" s="2"/>
      <c r="T39" s="2"/>
      <c r="U39" s="2">
        <v>-25</v>
      </c>
      <c r="V39" s="2">
        <f t="shared" si="1"/>
        <v>74.599999999999994</v>
      </c>
    </row>
    <row r="40" spans="1:22">
      <c r="A40" s="15">
        <v>39713</v>
      </c>
      <c r="B40" s="63">
        <v>17</v>
      </c>
      <c r="C40" s="63" t="s">
        <v>202</v>
      </c>
      <c r="D40" s="63" t="s">
        <v>66</v>
      </c>
      <c r="F40" s="2">
        <v>2250</v>
      </c>
      <c r="G40" s="6">
        <f t="shared" si="2"/>
        <v>2709.63</v>
      </c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V40" s="2">
        <f t="shared" si="1"/>
        <v>0</v>
      </c>
    </row>
    <row r="41" spans="1:22">
      <c r="A41" s="60" t="s">
        <v>301</v>
      </c>
      <c r="D41" s="63" t="s">
        <v>55</v>
      </c>
      <c r="F41" s="2"/>
      <c r="G41" s="6">
        <f t="shared" si="2"/>
        <v>2709.63</v>
      </c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V41" s="2">
        <f t="shared" si="1"/>
        <v>0</v>
      </c>
    </row>
    <row r="42" spans="1:22">
      <c r="A42" s="15">
        <v>39735</v>
      </c>
      <c r="B42">
        <v>18</v>
      </c>
      <c r="C42" t="s">
        <v>58</v>
      </c>
      <c r="D42" s="63" t="s">
        <v>66</v>
      </c>
      <c r="E42">
        <v>100449</v>
      </c>
      <c r="F42" s="2"/>
      <c r="G42" s="6">
        <f t="shared" si="2"/>
        <v>2489.63</v>
      </c>
      <c r="H42" s="16"/>
      <c r="I42" s="2">
        <v>220</v>
      </c>
      <c r="J42" s="2"/>
      <c r="K42" s="2"/>
      <c r="L42" s="2">
        <v>220</v>
      </c>
      <c r="M42" s="2"/>
      <c r="N42" s="2"/>
      <c r="O42" s="2"/>
      <c r="P42" s="2"/>
      <c r="Q42" s="2"/>
      <c r="R42" s="2"/>
      <c r="S42" s="2"/>
      <c r="T42" s="2"/>
      <c r="V42" s="2">
        <f t="shared" si="1"/>
        <v>220</v>
      </c>
    </row>
    <row r="43" spans="1:22">
      <c r="A43" s="60" t="s">
        <v>302</v>
      </c>
      <c r="D43" s="63" t="s">
        <v>55</v>
      </c>
      <c r="F43" s="2"/>
      <c r="G43" s="6">
        <f t="shared" si="2"/>
        <v>2489.63</v>
      </c>
      <c r="H43" s="16"/>
      <c r="I43" s="1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V43" s="2">
        <f t="shared" si="1"/>
        <v>0</v>
      </c>
    </row>
    <row r="44" spans="1:22">
      <c r="A44" s="15">
        <v>39769</v>
      </c>
      <c r="B44">
        <v>19</v>
      </c>
      <c r="C44" t="s">
        <v>58</v>
      </c>
      <c r="D44" s="63" t="s">
        <v>66</v>
      </c>
      <c r="E44">
        <v>100450</v>
      </c>
      <c r="F44" s="2"/>
      <c r="G44" s="6">
        <f t="shared" si="2"/>
        <v>2379.63</v>
      </c>
      <c r="H44" s="16"/>
      <c r="I44" s="16">
        <v>110</v>
      </c>
      <c r="J44" s="2"/>
      <c r="K44" s="2"/>
      <c r="L44" s="2">
        <v>110</v>
      </c>
      <c r="M44" s="2"/>
      <c r="N44" s="2"/>
      <c r="O44" s="2"/>
      <c r="P44" s="2"/>
      <c r="Q44" s="2"/>
      <c r="R44" s="2"/>
      <c r="S44" s="2"/>
      <c r="T44" s="2"/>
      <c r="V44" s="2">
        <f t="shared" si="1"/>
        <v>110</v>
      </c>
    </row>
    <row r="45" spans="1:22">
      <c r="A45" s="67">
        <v>39769</v>
      </c>
      <c r="B45" s="63">
        <v>20</v>
      </c>
      <c r="C45" s="63" t="s">
        <v>310</v>
      </c>
      <c r="D45" s="63" t="s">
        <v>66</v>
      </c>
      <c r="E45" s="63">
        <v>100451</v>
      </c>
      <c r="F45" s="64"/>
      <c r="G45" s="6">
        <f t="shared" si="2"/>
        <v>2238.63</v>
      </c>
      <c r="H45" s="66"/>
      <c r="I45" s="64">
        <v>141</v>
      </c>
      <c r="J45" s="64">
        <v>21</v>
      </c>
      <c r="K45" s="64"/>
      <c r="L45" s="64"/>
      <c r="M45" s="64"/>
      <c r="N45" s="64"/>
      <c r="O45" s="64"/>
      <c r="P45" s="64"/>
      <c r="Q45" s="64"/>
      <c r="R45" s="64">
        <v>120</v>
      </c>
      <c r="S45" s="64"/>
      <c r="T45" s="64"/>
      <c r="U45" s="64"/>
      <c r="V45" s="2">
        <f t="shared" si="1"/>
        <v>141</v>
      </c>
    </row>
    <row r="46" spans="1:22" s="63" customFormat="1">
      <c r="A46" s="67">
        <v>39797</v>
      </c>
      <c r="C46" s="63" t="s">
        <v>311</v>
      </c>
      <c r="D46" s="63" t="s">
        <v>66</v>
      </c>
      <c r="E46" s="63" t="s">
        <v>46</v>
      </c>
      <c r="F46" s="64">
        <v>65</v>
      </c>
      <c r="G46" s="65">
        <f t="shared" si="2"/>
        <v>2303.63</v>
      </c>
      <c r="H46" s="66"/>
      <c r="I46" s="66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2">
        <f t="shared" si="1"/>
        <v>0</v>
      </c>
    </row>
    <row r="47" spans="1:22">
      <c r="A47" s="60" t="s">
        <v>312</v>
      </c>
      <c r="D47" s="63" t="s">
        <v>55</v>
      </c>
      <c r="F47" s="2"/>
      <c r="G47" s="6">
        <f t="shared" si="2"/>
        <v>2303.63</v>
      </c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V47" s="2">
        <f t="shared" si="1"/>
        <v>0</v>
      </c>
    </row>
    <row r="48" spans="1:22">
      <c r="A48" s="15">
        <v>39832</v>
      </c>
      <c r="B48">
        <v>21</v>
      </c>
      <c r="C48" t="s">
        <v>57</v>
      </c>
      <c r="D48" s="63" t="s">
        <v>66</v>
      </c>
      <c r="E48">
        <v>100452</v>
      </c>
      <c r="F48" s="2"/>
      <c r="G48" s="6">
        <f t="shared" si="2"/>
        <v>2291.63</v>
      </c>
      <c r="H48" s="16"/>
      <c r="I48" s="2">
        <v>12</v>
      </c>
      <c r="J48" s="2"/>
      <c r="K48" s="2"/>
      <c r="L48" s="2"/>
      <c r="M48" s="2"/>
      <c r="N48" s="2"/>
      <c r="O48" s="2"/>
      <c r="P48" s="2"/>
      <c r="Q48" s="2">
        <v>12</v>
      </c>
      <c r="R48" s="2"/>
      <c r="S48" s="2"/>
      <c r="T48" s="2"/>
      <c r="V48" s="2">
        <f t="shared" si="1"/>
        <v>12</v>
      </c>
    </row>
    <row r="49" spans="1:22">
      <c r="A49" s="15">
        <v>39832</v>
      </c>
      <c r="B49">
        <v>22</v>
      </c>
      <c r="C49" t="s">
        <v>38</v>
      </c>
      <c r="D49" s="63" t="s">
        <v>66</v>
      </c>
      <c r="E49">
        <v>100453</v>
      </c>
      <c r="F49" s="2"/>
      <c r="G49" s="6">
        <f t="shared" si="2"/>
        <v>1848.8600000000001</v>
      </c>
      <c r="H49" s="16"/>
      <c r="I49" s="2">
        <v>442.77</v>
      </c>
      <c r="J49" s="2"/>
      <c r="K49" s="2">
        <v>427.82</v>
      </c>
      <c r="L49" s="2"/>
      <c r="M49" s="2"/>
      <c r="N49" s="2"/>
      <c r="O49" s="2">
        <v>14.95</v>
      </c>
      <c r="P49" s="2"/>
      <c r="Q49" s="2"/>
      <c r="R49" s="2"/>
      <c r="S49" s="2"/>
      <c r="T49" s="2"/>
      <c r="V49" s="2">
        <f t="shared" si="1"/>
        <v>442.77</v>
      </c>
    </row>
    <row r="50" spans="1:22">
      <c r="A50" s="15">
        <v>39832</v>
      </c>
      <c r="B50">
        <v>22</v>
      </c>
      <c r="C50" t="s">
        <v>294</v>
      </c>
      <c r="D50" s="63" t="s">
        <v>66</v>
      </c>
      <c r="E50">
        <v>100454</v>
      </c>
      <c r="F50" s="2"/>
      <c r="G50" s="6">
        <f t="shared" si="2"/>
        <v>1766.91</v>
      </c>
      <c r="H50" s="16"/>
      <c r="I50" s="2">
        <v>81.95</v>
      </c>
      <c r="J50" s="2"/>
      <c r="K50" s="2">
        <v>106.95</v>
      </c>
      <c r="L50" s="2"/>
      <c r="M50" s="2"/>
      <c r="N50" s="2"/>
      <c r="O50" s="2"/>
      <c r="P50" s="2"/>
      <c r="Q50" s="2"/>
      <c r="R50" s="2"/>
      <c r="S50" s="2"/>
      <c r="T50" s="2"/>
      <c r="U50" s="2">
        <v>-25</v>
      </c>
      <c r="V50" s="2">
        <f t="shared" si="1"/>
        <v>81.95</v>
      </c>
    </row>
    <row r="51" spans="1:22">
      <c r="A51" s="60" t="s">
        <v>313</v>
      </c>
      <c r="D51" s="63" t="s">
        <v>55</v>
      </c>
      <c r="F51" s="2"/>
      <c r="G51" s="6">
        <f t="shared" si="2"/>
        <v>1766.91</v>
      </c>
      <c r="H51" s="1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V51" s="2">
        <f t="shared" si="1"/>
        <v>0</v>
      </c>
    </row>
    <row r="52" spans="1:22">
      <c r="A52" s="15">
        <v>39888</v>
      </c>
      <c r="B52">
        <v>23</v>
      </c>
      <c r="C52" t="s">
        <v>38</v>
      </c>
      <c r="D52" s="63" t="s">
        <v>66</v>
      </c>
      <c r="E52">
        <v>100455</v>
      </c>
      <c r="F52" s="2"/>
      <c r="G52" s="6">
        <f t="shared" si="2"/>
        <v>1344.48</v>
      </c>
      <c r="H52" s="16"/>
      <c r="I52" s="2">
        <v>422.43</v>
      </c>
      <c r="J52" s="2"/>
      <c r="K52" s="2">
        <v>422.43</v>
      </c>
      <c r="L52" s="2"/>
      <c r="M52" s="2"/>
      <c r="N52" s="2"/>
      <c r="O52" s="2"/>
      <c r="P52" s="2"/>
      <c r="Q52" s="2"/>
      <c r="R52" s="2"/>
      <c r="S52" s="2"/>
      <c r="T52" s="2"/>
      <c r="V52" s="2">
        <f t="shared" si="1"/>
        <v>422.43</v>
      </c>
    </row>
    <row r="53" spans="1:22">
      <c r="A53" s="67">
        <v>39888</v>
      </c>
      <c r="B53" s="63"/>
      <c r="C53" s="63" t="s">
        <v>299</v>
      </c>
      <c r="D53" s="63" t="s">
        <v>66</v>
      </c>
      <c r="E53" s="63">
        <v>100456</v>
      </c>
      <c r="F53" s="64"/>
      <c r="G53" s="6">
        <f t="shared" si="2"/>
        <v>1267.4100000000001</v>
      </c>
      <c r="H53" s="66"/>
      <c r="I53" s="64">
        <v>77.069999999999993</v>
      </c>
      <c r="J53" s="64"/>
      <c r="K53" s="64">
        <v>102.07</v>
      </c>
      <c r="L53" s="64"/>
      <c r="M53" s="64"/>
      <c r="N53" s="64"/>
      <c r="O53" s="64"/>
      <c r="P53" s="64"/>
      <c r="Q53" s="64"/>
      <c r="R53" s="64"/>
      <c r="S53" s="64"/>
      <c r="T53" s="64"/>
      <c r="U53" s="64">
        <v>-25</v>
      </c>
      <c r="V53" s="2">
        <f t="shared" si="1"/>
        <v>77.069999999999993</v>
      </c>
    </row>
    <row r="54" spans="1:22" s="63" customFormat="1">
      <c r="A54" s="67">
        <v>39888</v>
      </c>
      <c r="B54" s="63">
        <v>24</v>
      </c>
      <c r="C54" s="63" t="s">
        <v>314</v>
      </c>
      <c r="D54" s="63" t="s">
        <v>66</v>
      </c>
      <c r="E54" s="63">
        <v>100457</v>
      </c>
      <c r="F54" s="64"/>
      <c r="G54" s="65">
        <f t="shared" si="2"/>
        <v>1244.5400000000002</v>
      </c>
      <c r="H54" s="66"/>
      <c r="I54" s="64">
        <v>22.87</v>
      </c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>
        <v>22.87</v>
      </c>
      <c r="V54" s="2">
        <f t="shared" si="1"/>
        <v>22.87</v>
      </c>
    </row>
    <row r="55" spans="1:22" s="63" customFormat="1">
      <c r="A55" s="67">
        <v>39888</v>
      </c>
      <c r="B55" s="63">
        <v>25</v>
      </c>
      <c r="C55" s="63" t="s">
        <v>315</v>
      </c>
      <c r="D55" s="63" t="s">
        <v>66</v>
      </c>
      <c r="E55" s="63">
        <v>100458</v>
      </c>
      <c r="F55" s="66"/>
      <c r="G55" s="65">
        <f t="shared" si="2"/>
        <v>1194.5400000000002</v>
      </c>
      <c r="H55" s="66"/>
      <c r="I55" s="64">
        <v>50</v>
      </c>
      <c r="J55" s="64"/>
      <c r="K55" s="64"/>
      <c r="L55" s="64"/>
      <c r="M55" s="64"/>
      <c r="N55" s="64"/>
      <c r="O55" s="64"/>
      <c r="P55" s="64">
        <v>50</v>
      </c>
      <c r="Q55" s="64"/>
      <c r="R55" s="64"/>
      <c r="S55" s="64"/>
      <c r="T55" s="64"/>
      <c r="U55" s="64"/>
      <c r="V55" s="2">
        <f t="shared" si="1"/>
        <v>50</v>
      </c>
    </row>
    <row r="56" spans="1:22" s="63" customFormat="1">
      <c r="A56" s="67">
        <v>39892</v>
      </c>
      <c r="C56" s="63" t="s">
        <v>316</v>
      </c>
      <c r="D56" s="63" t="s">
        <v>66</v>
      </c>
      <c r="E56" s="63" t="s">
        <v>46</v>
      </c>
      <c r="F56" s="66">
        <v>130</v>
      </c>
      <c r="G56" s="65">
        <f t="shared" si="2"/>
        <v>1324.5400000000002</v>
      </c>
      <c r="H56" s="66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2">
        <f t="shared" si="1"/>
        <v>0</v>
      </c>
    </row>
    <row r="57" spans="1:22">
      <c r="A57" s="60"/>
      <c r="F57" s="16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2">
      <c r="A58" s="60"/>
      <c r="F58" s="16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2">
      <c r="F59" s="2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2">
      <c r="F60" s="2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>
      <c r="F61" s="2"/>
      <c r="G61" s="16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2">
      <c r="F62" s="2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2">
      <c r="M63" s="21" t="s">
        <v>308</v>
      </c>
      <c r="U63"/>
    </row>
    <row r="64" spans="1:22">
      <c r="M64" s="34"/>
      <c r="N64" s="34"/>
      <c r="O64" s="34"/>
      <c r="P64" s="34"/>
      <c r="Q64" s="34"/>
      <c r="R64" s="38"/>
      <c r="S64" s="38"/>
      <c r="T64" s="34"/>
      <c r="U64" s="34"/>
      <c r="V64" s="34"/>
    </row>
    <row r="65" spans="13:21">
      <c r="M65" t="s">
        <v>127</v>
      </c>
      <c r="O65" s="2"/>
      <c r="P65" s="64">
        <v>2150</v>
      </c>
      <c r="Q65" s="2"/>
      <c r="R65" s="2"/>
      <c r="S65" s="2"/>
      <c r="T65" s="71"/>
      <c r="U65"/>
    </row>
    <row r="66" spans="13:21">
      <c r="M66" t="s">
        <v>9</v>
      </c>
      <c r="O66" s="2"/>
      <c r="P66" s="64">
        <v>1650</v>
      </c>
      <c r="Q66" s="2"/>
      <c r="R66" s="2"/>
      <c r="S66" s="2"/>
      <c r="T66" s="71"/>
      <c r="U66"/>
    </row>
    <row r="67" spans="13:21">
      <c r="M67" t="s">
        <v>197</v>
      </c>
      <c r="O67" s="2"/>
      <c r="P67" s="64">
        <v>100</v>
      </c>
      <c r="Q67" s="2"/>
      <c r="R67" s="2"/>
      <c r="S67" s="2"/>
      <c r="T67" s="71"/>
      <c r="U67"/>
    </row>
    <row r="68" spans="13:21">
      <c r="M68" t="s">
        <v>11</v>
      </c>
      <c r="O68" s="2"/>
      <c r="P68" s="64">
        <v>440</v>
      </c>
      <c r="Q68" s="2"/>
      <c r="R68" s="2"/>
      <c r="S68" s="2"/>
      <c r="T68" s="71"/>
      <c r="U68"/>
    </row>
    <row r="69" spans="13:21">
      <c r="M69" t="s">
        <v>12</v>
      </c>
      <c r="O69" s="2"/>
      <c r="P69" s="64">
        <v>85</v>
      </c>
      <c r="Q69" s="2"/>
      <c r="R69" s="2"/>
      <c r="S69" s="2"/>
      <c r="T69" s="71"/>
      <c r="U69"/>
    </row>
    <row r="70" spans="13:21">
      <c r="M70" t="s">
        <v>31</v>
      </c>
      <c r="O70" s="2"/>
      <c r="P70" s="64">
        <v>100</v>
      </c>
      <c r="Q70" s="2"/>
      <c r="R70" s="2"/>
      <c r="S70" s="2"/>
      <c r="T70" s="71"/>
      <c r="U70"/>
    </row>
    <row r="71" spans="13:21">
      <c r="M71" t="s">
        <v>13</v>
      </c>
      <c r="O71" s="2"/>
      <c r="P71" s="64">
        <v>15</v>
      </c>
      <c r="Q71" s="2"/>
      <c r="R71" s="2"/>
      <c r="S71" s="2"/>
      <c r="T71" s="71"/>
      <c r="U71" s="171"/>
    </row>
    <row r="72" spans="13:21">
      <c r="M72" t="s">
        <v>14</v>
      </c>
      <c r="O72" s="2"/>
      <c r="P72" s="64">
        <v>160</v>
      </c>
      <c r="Q72" s="2"/>
      <c r="R72" s="2"/>
      <c r="S72" s="2"/>
      <c r="T72" s="71"/>
      <c r="U72" s="171"/>
    </row>
    <row r="73" spans="13:21">
      <c r="M73" t="s">
        <v>15</v>
      </c>
      <c r="O73" s="2"/>
      <c r="P73" s="64">
        <v>0</v>
      </c>
      <c r="Q73" s="2"/>
      <c r="R73" s="2"/>
      <c r="S73" s="2"/>
      <c r="T73" s="71"/>
    </row>
    <row r="74" spans="13:21">
      <c r="M74" t="s">
        <v>198</v>
      </c>
      <c r="O74" s="2"/>
      <c r="P74" s="64">
        <v>250</v>
      </c>
      <c r="Q74" s="2"/>
      <c r="R74" s="2"/>
      <c r="S74" s="2"/>
      <c r="T74" s="71"/>
      <c r="U74"/>
    </row>
    <row r="75" spans="13:21">
      <c r="M75" t="s">
        <v>303</v>
      </c>
      <c r="P75" s="64">
        <v>250</v>
      </c>
      <c r="S75" s="71"/>
      <c r="T75" s="71"/>
      <c r="U75"/>
    </row>
    <row r="76" spans="13:21">
      <c r="O76" s="2"/>
      <c r="P76" s="9">
        <f>SUM(P65:P75)</f>
        <v>5200</v>
      </c>
      <c r="S76" s="2"/>
      <c r="T76" s="2"/>
    </row>
    <row r="77" spans="13:21">
      <c r="M77" t="s">
        <v>304</v>
      </c>
      <c r="P77" s="64">
        <v>1250</v>
      </c>
      <c r="T77" s="71"/>
    </row>
    <row r="78" spans="13:21">
      <c r="P78" s="9">
        <f>P76+P77</f>
        <v>6450</v>
      </c>
      <c r="S78" s="2"/>
      <c r="T78" s="2"/>
    </row>
    <row r="79" spans="13:21">
      <c r="M79" t="s">
        <v>305</v>
      </c>
      <c r="P79" s="64">
        <v>1650</v>
      </c>
    </row>
    <row r="80" spans="13:21">
      <c r="P80" s="9">
        <f>P78-P79</f>
        <v>4800</v>
      </c>
      <c r="Q80" s="75"/>
      <c r="R80" s="20"/>
      <c r="U80"/>
    </row>
    <row r="81" spans="13:21">
      <c r="M81" t="s">
        <v>306</v>
      </c>
      <c r="P81" s="2">
        <v>300</v>
      </c>
      <c r="U81"/>
    </row>
    <row r="82" spans="13:21">
      <c r="M82" s="75" t="s">
        <v>307</v>
      </c>
      <c r="N82" s="75"/>
      <c r="O82" s="75"/>
      <c r="P82" s="18">
        <f>P80-P81</f>
        <v>4500</v>
      </c>
    </row>
  </sheetData>
  <mergeCells count="3">
    <mergeCell ref="C14:E14"/>
    <mergeCell ref="C15:E15"/>
    <mergeCell ref="U71:U72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57" orientation="landscape" horizontalDpi="4294967294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11" sqref="C11"/>
    </sheetView>
  </sheetViews>
  <sheetFormatPr defaultColWidth="8.85546875" defaultRowHeight="12.75"/>
  <cols>
    <col min="2" max="2" width="16.140625" customWidth="1"/>
    <col min="4" max="4" width="1.28515625" customWidth="1"/>
    <col min="6" max="6" width="10.140625" customWidth="1"/>
    <col min="8" max="8" width="17.42578125" customWidth="1"/>
    <col min="10" max="10" width="2.140625" customWidth="1"/>
  </cols>
  <sheetData>
    <row r="1" spans="1:11" ht="25.5">
      <c r="A1" s="26" t="s">
        <v>317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318</v>
      </c>
      <c r="F4" s="73"/>
      <c r="G4" s="9" t="s">
        <v>27</v>
      </c>
      <c r="H4" s="2"/>
      <c r="I4" s="2"/>
      <c r="J4" s="2"/>
      <c r="K4" s="25" t="s">
        <v>318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2055.4899999999998</v>
      </c>
      <c r="J5" s="2"/>
      <c r="K5" s="24">
        <v>1922.3</v>
      </c>
    </row>
    <row r="6" spans="1:11">
      <c r="A6" t="s">
        <v>25</v>
      </c>
      <c r="C6" s="2">
        <v>36</v>
      </c>
      <c r="D6" s="2"/>
      <c r="E6" s="24">
        <v>24</v>
      </c>
      <c r="F6" s="74"/>
      <c r="G6" s="2" t="s">
        <v>9</v>
      </c>
      <c r="H6" s="2"/>
      <c r="I6" s="2">
        <v>1376.27</v>
      </c>
      <c r="J6" s="2"/>
      <c r="K6" s="24">
        <v>1455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419.19</v>
      </c>
      <c r="J7" s="2"/>
      <c r="K7" s="24">
        <v>402.17</v>
      </c>
    </row>
    <row r="8" spans="1:11">
      <c r="A8" t="s">
        <v>26</v>
      </c>
      <c r="C8" s="2">
        <v>6.03</v>
      </c>
      <c r="D8" s="2"/>
      <c r="E8" s="24">
        <v>13.94</v>
      </c>
      <c r="F8" s="74"/>
      <c r="G8" s="2" t="s">
        <v>30</v>
      </c>
      <c r="H8" s="2"/>
      <c r="I8" s="2">
        <v>42.51</v>
      </c>
      <c r="J8" s="2"/>
      <c r="K8" s="24">
        <v>70.959999999999994</v>
      </c>
    </row>
    <row r="9" spans="1:11">
      <c r="A9" t="s">
        <v>49</v>
      </c>
      <c r="C9" s="2">
        <v>0.96</v>
      </c>
      <c r="D9" s="2"/>
      <c r="E9" s="24">
        <v>0.97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283</v>
      </c>
      <c r="C10" s="2">
        <v>100</v>
      </c>
      <c r="E10" s="24">
        <v>400</v>
      </c>
      <c r="F10" s="72"/>
      <c r="G10" s="2" t="s">
        <v>14</v>
      </c>
      <c r="H10" s="2"/>
      <c r="I10" s="2">
        <v>140</v>
      </c>
      <c r="J10" s="2"/>
      <c r="K10" s="24">
        <v>70</v>
      </c>
    </row>
    <row r="11" spans="1:11">
      <c r="A11" t="s">
        <v>258</v>
      </c>
      <c r="C11" s="48">
        <v>445</v>
      </c>
      <c r="D11" s="48"/>
      <c r="E11" s="24">
        <v>50</v>
      </c>
      <c r="F11" s="72"/>
      <c r="G11" s="2" t="s">
        <v>286</v>
      </c>
      <c r="I11" s="2">
        <v>0</v>
      </c>
      <c r="K11" s="24">
        <v>280</v>
      </c>
    </row>
    <row r="12" spans="1:11">
      <c r="C12" s="2">
        <f>SUM(C5:C11)</f>
        <v>5237.99</v>
      </c>
      <c r="D12" s="2"/>
      <c r="E12" s="24">
        <f>SUM(E5:E11)</f>
        <v>5138.91</v>
      </c>
      <c r="F12" s="72"/>
      <c r="G12" s="2" t="s">
        <v>287</v>
      </c>
      <c r="I12" s="2">
        <v>0</v>
      </c>
      <c r="K12" s="24">
        <v>55.39</v>
      </c>
    </row>
    <row r="13" spans="1:11">
      <c r="A13" t="s">
        <v>34</v>
      </c>
      <c r="C13" s="2">
        <v>2676.44</v>
      </c>
      <c r="D13" s="2"/>
      <c r="E13" s="24">
        <v>1895.1</v>
      </c>
      <c r="F13" s="72"/>
      <c r="G13" s="2" t="s">
        <v>319</v>
      </c>
      <c r="H13" s="2"/>
      <c r="I13" s="2">
        <v>122.87</v>
      </c>
      <c r="J13" s="2"/>
      <c r="K13" s="50">
        <v>81</v>
      </c>
    </row>
    <row r="14" spans="1:11">
      <c r="A14" t="s">
        <v>232</v>
      </c>
      <c r="C14" s="2">
        <v>0</v>
      </c>
      <c r="D14" s="2"/>
      <c r="E14" s="24">
        <v>0</v>
      </c>
      <c r="F14" s="72"/>
      <c r="G14" s="2" t="s">
        <v>320</v>
      </c>
      <c r="I14" s="2">
        <v>1440</v>
      </c>
      <c r="K14" s="24">
        <v>0</v>
      </c>
    </row>
    <row r="15" spans="1:11">
      <c r="C15" s="2">
        <f>SUM(C12:C14)</f>
        <v>7914.43</v>
      </c>
      <c r="D15" s="2"/>
      <c r="E15" s="24">
        <f>SUM(E12:E14)</f>
        <v>7034.01</v>
      </c>
      <c r="F15" s="72"/>
      <c r="G15" s="2"/>
      <c r="H15" s="2"/>
      <c r="I15" s="2">
        <f>SUM(I5:I14)</f>
        <v>5608.33</v>
      </c>
      <c r="J15" s="2"/>
      <c r="K15" s="24">
        <f>SUM(K5:K14)</f>
        <v>4348.8200000000006</v>
      </c>
    </row>
    <row r="16" spans="1:11">
      <c r="A16" t="s">
        <v>35</v>
      </c>
      <c r="C16" s="2">
        <v>2285.1</v>
      </c>
      <c r="D16" s="2"/>
      <c r="E16" s="24">
        <v>2676.44</v>
      </c>
      <c r="F16" s="72"/>
      <c r="G16" s="2" t="s">
        <v>233</v>
      </c>
      <c r="H16" s="2"/>
      <c r="I16" s="2">
        <v>21</v>
      </c>
      <c r="J16" s="2"/>
      <c r="K16" s="24">
        <v>8.75</v>
      </c>
    </row>
    <row r="17" spans="1:11">
      <c r="C17" s="2">
        <f>C15-C16</f>
        <v>5629.33</v>
      </c>
      <c r="D17" s="2"/>
      <c r="E17" s="24">
        <f>E15-E16</f>
        <v>4357.57</v>
      </c>
      <c r="F17" s="2"/>
      <c r="I17" s="2">
        <f>SUM(I15:I16)</f>
        <v>5629.33</v>
      </c>
      <c r="K17" s="24">
        <f>SUM(K15:K16)</f>
        <v>4357.5700000000006</v>
      </c>
    </row>
    <row r="18" spans="1:11">
      <c r="A18" s="57"/>
      <c r="B18" s="57"/>
      <c r="C18" s="58"/>
      <c r="D18" s="58"/>
      <c r="E18" s="58"/>
      <c r="F18" s="58"/>
      <c r="G18" s="2"/>
      <c r="H18" s="2"/>
      <c r="J18" s="2"/>
    </row>
    <row r="19" spans="1:11">
      <c r="A19" s="21" t="s">
        <v>92</v>
      </c>
      <c r="C19" s="2"/>
      <c r="D19" s="2"/>
      <c r="E19" s="2"/>
      <c r="F19" s="58"/>
      <c r="G19" s="2"/>
      <c r="H19" s="2"/>
      <c r="I19" s="2"/>
      <c r="J19" s="2"/>
      <c r="K19" s="2"/>
    </row>
    <row r="20" spans="1:11">
      <c r="A20" s="54" t="s">
        <v>93</v>
      </c>
      <c r="C20" s="2"/>
      <c r="D20" s="2"/>
      <c r="E20" s="2"/>
      <c r="F20" s="58"/>
      <c r="G20" s="2"/>
      <c r="H20" s="2"/>
      <c r="I20" s="2"/>
      <c r="J20" s="2"/>
      <c r="K20" s="2"/>
    </row>
    <row r="21" spans="1:11">
      <c r="A21" t="s">
        <v>94</v>
      </c>
      <c r="C21" s="2">
        <v>954.53</v>
      </c>
      <c r="D21" s="2"/>
      <c r="E21" s="24">
        <v>940.59</v>
      </c>
      <c r="F21" s="2"/>
      <c r="G21" s="2"/>
      <c r="H21" s="2"/>
      <c r="I21" s="2"/>
      <c r="J21" s="2"/>
      <c r="K21" s="2"/>
    </row>
    <row r="22" spans="1:11">
      <c r="A22" t="s">
        <v>95</v>
      </c>
      <c r="C22" s="2">
        <v>960.56</v>
      </c>
      <c r="D22" s="2"/>
      <c r="E22" s="24">
        <v>954.53</v>
      </c>
      <c r="F22" s="2"/>
      <c r="G22" s="2"/>
      <c r="H22" s="2"/>
      <c r="I22" s="2"/>
      <c r="J22" s="2"/>
      <c r="K22" s="2"/>
    </row>
    <row r="23" spans="1:11" ht="44.25">
      <c r="A23" t="s">
        <v>96</v>
      </c>
      <c r="C23" s="2">
        <v>6.03</v>
      </c>
      <c r="D23" s="2"/>
      <c r="E23" s="24">
        <v>13.94</v>
      </c>
      <c r="F23" s="2"/>
      <c r="G23" s="56" t="s">
        <v>38</v>
      </c>
      <c r="H23" s="2"/>
      <c r="I23" s="2"/>
      <c r="J23" s="2"/>
      <c r="K23" s="2"/>
    </row>
    <row r="24" spans="1:11">
      <c r="C24" s="2"/>
      <c r="D24" s="2"/>
      <c r="E24" s="24"/>
      <c r="F24" s="2"/>
      <c r="G24" s="2" t="s">
        <v>102</v>
      </c>
      <c r="H24" s="2"/>
      <c r="I24" s="2"/>
      <c r="J24" s="2"/>
      <c r="K24" s="2"/>
    </row>
    <row r="25" spans="1:11">
      <c r="A25" s="54" t="s">
        <v>97</v>
      </c>
      <c r="C25" s="2"/>
      <c r="D25" s="2"/>
      <c r="E25" s="24"/>
    </row>
    <row r="26" spans="1:11">
      <c r="A26" t="s">
        <v>94</v>
      </c>
      <c r="C26" s="2">
        <v>1721.91</v>
      </c>
      <c r="D26" s="2"/>
      <c r="E26" s="24">
        <v>954.51</v>
      </c>
    </row>
    <row r="27" spans="1:11">
      <c r="A27" t="s">
        <v>95</v>
      </c>
      <c r="C27" s="2">
        <v>1324.54</v>
      </c>
      <c r="D27" s="2"/>
      <c r="E27" s="24">
        <v>1721.91</v>
      </c>
    </row>
    <row r="28" spans="1:11">
      <c r="A28" t="s">
        <v>96</v>
      </c>
      <c r="C28" s="2">
        <v>-397.37</v>
      </c>
      <c r="D28" s="2"/>
      <c r="E28" s="24">
        <f>E27-E26</f>
        <v>767.40000000000009</v>
      </c>
    </row>
    <row r="29" spans="1:11">
      <c r="C29" s="2"/>
      <c r="D29" s="2"/>
      <c r="E29" s="24"/>
    </row>
    <row r="30" spans="1:11">
      <c r="A30" t="s">
        <v>99</v>
      </c>
      <c r="C30" s="2">
        <v>-391.34</v>
      </c>
      <c r="D30" s="2"/>
      <c r="E30" s="24">
        <f>E23+E28</f>
        <v>781.34000000000015</v>
      </c>
    </row>
  </sheetData>
  <pageMargins left="0.70866141732283472" right="0.70866141732283472" top="0.74803149606299213" bottom="0.74803149606299213" header="0.31496062992125984" footer="0.31496062992125984"/>
  <pageSetup paperSize="9" scale="115" orientation="landscape" horizontalDpi="4294967294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4"/>
  <sheetViews>
    <sheetView topLeftCell="A11" workbookViewId="0">
      <selection activeCell="P48" sqref="P48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" customWidth="1"/>
    <col min="15" max="15" width="11.42578125" customWidth="1"/>
    <col min="21" max="21" width="8.85546875" style="2"/>
  </cols>
  <sheetData>
    <row r="1" spans="1:27">
      <c r="A1" s="11" t="s">
        <v>309</v>
      </c>
    </row>
    <row r="2" spans="1:27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2"/>
    </row>
    <row r="3" spans="1:27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7" ht="33.75">
      <c r="A4" s="36" t="s">
        <v>0</v>
      </c>
      <c r="B4" s="34"/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4"/>
      <c r="V4" s="34"/>
    </row>
    <row r="5" spans="1:27">
      <c r="A5" s="29">
        <v>39539</v>
      </c>
      <c r="C5" t="s">
        <v>20</v>
      </c>
      <c r="E5" s="2"/>
      <c r="F5" s="2"/>
      <c r="G5" s="40">
        <v>960.56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7">
      <c r="A6" s="29">
        <v>39972</v>
      </c>
      <c r="C6" t="s">
        <v>300</v>
      </c>
      <c r="E6" s="2"/>
      <c r="F6" s="2">
        <v>0.13</v>
      </c>
      <c r="G6" s="40">
        <f>G5+E6+F6</f>
        <v>960.68999999999994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7">
      <c r="A7" s="29">
        <v>40063</v>
      </c>
      <c r="C7" t="s">
        <v>300</v>
      </c>
      <c r="E7" s="2"/>
      <c r="F7" s="2">
        <v>0.12</v>
      </c>
      <c r="G7" s="40">
        <f>G6+E7+F7</f>
        <v>960.81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7">
      <c r="A8" s="29">
        <v>40154</v>
      </c>
      <c r="C8" t="s">
        <v>300</v>
      </c>
      <c r="E8" s="2"/>
      <c r="F8" s="2">
        <v>0.12</v>
      </c>
      <c r="G8" s="40">
        <f>G7+E8+F8</f>
        <v>960.93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7">
      <c r="A9" s="29">
        <v>40245</v>
      </c>
      <c r="C9" s="63" t="s">
        <v>300</v>
      </c>
      <c r="E9" s="2"/>
      <c r="F9" s="2">
        <v>0.12</v>
      </c>
      <c r="G9" s="40">
        <f>G8+E9+F9</f>
        <v>961.05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7">
      <c r="A10" s="60"/>
      <c r="E10" s="2"/>
      <c r="F10" s="2"/>
      <c r="G10" s="40">
        <f>G9+E10+F10</f>
        <v>961.05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</row>
    <row r="11" spans="1:27">
      <c r="A11" s="42"/>
      <c r="B11" s="42"/>
      <c r="C11" s="42"/>
      <c r="D11" s="42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2"/>
    </row>
    <row r="12" spans="1:27">
      <c r="A12" s="11" t="s">
        <v>42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7" ht="66.75">
      <c r="A13" s="12" t="s">
        <v>0</v>
      </c>
      <c r="B13" s="14" t="s">
        <v>1</v>
      </c>
      <c r="C13" s="1" t="s">
        <v>2</v>
      </c>
      <c r="D13" s="28" t="s">
        <v>54</v>
      </c>
      <c r="E13" s="1" t="s">
        <v>3</v>
      </c>
      <c r="F13" s="3" t="s">
        <v>4</v>
      </c>
      <c r="G13" s="4" t="s">
        <v>5</v>
      </c>
      <c r="H13" s="30" t="s">
        <v>63</v>
      </c>
      <c r="I13" s="3" t="s">
        <v>6</v>
      </c>
      <c r="J13" s="3" t="s">
        <v>7</v>
      </c>
      <c r="K13" s="3" t="s">
        <v>8</v>
      </c>
      <c r="L13" s="5" t="s">
        <v>9</v>
      </c>
      <c r="M13" s="5" t="s">
        <v>10</v>
      </c>
      <c r="N13" s="3" t="s">
        <v>11</v>
      </c>
      <c r="O13" s="3" t="s">
        <v>12</v>
      </c>
      <c r="P13" s="3" t="s">
        <v>22</v>
      </c>
      <c r="Q13" s="3" t="s">
        <v>13</v>
      </c>
      <c r="R13" s="3" t="s">
        <v>14</v>
      </c>
      <c r="S13" s="3" t="s">
        <v>15</v>
      </c>
      <c r="T13" s="5" t="s">
        <v>19</v>
      </c>
      <c r="U13" s="3" t="s">
        <v>16</v>
      </c>
      <c r="W13" s="21" t="s">
        <v>339</v>
      </c>
    </row>
    <row r="14" spans="1:27">
      <c r="A14" s="13"/>
      <c r="C14" s="170" t="s">
        <v>289</v>
      </c>
      <c r="D14" s="170"/>
      <c r="E14" s="170"/>
      <c r="F14" s="7">
        <v>4800</v>
      </c>
      <c r="G14" s="8"/>
      <c r="H14" s="45"/>
      <c r="I14" s="7">
        <v>5200</v>
      </c>
      <c r="J14" s="7"/>
      <c r="K14" s="7">
        <v>2150</v>
      </c>
      <c r="L14" s="7">
        <v>1650</v>
      </c>
      <c r="M14" s="7">
        <v>100</v>
      </c>
      <c r="N14" s="7">
        <v>440</v>
      </c>
      <c r="O14" s="7">
        <v>85</v>
      </c>
      <c r="P14" s="7">
        <v>100</v>
      </c>
      <c r="Q14" s="7">
        <v>15</v>
      </c>
      <c r="R14" s="7">
        <v>160</v>
      </c>
      <c r="S14" s="7">
        <v>0</v>
      </c>
      <c r="T14" s="7">
        <v>250</v>
      </c>
      <c r="U14" s="7">
        <v>250</v>
      </c>
      <c r="W14" s="34"/>
      <c r="X14" s="34"/>
      <c r="Y14" s="34"/>
      <c r="Z14" s="34"/>
      <c r="AA14" s="34"/>
    </row>
    <row r="15" spans="1:27">
      <c r="A15" s="13"/>
      <c r="C15" s="170" t="s">
        <v>17</v>
      </c>
      <c r="D15" s="170"/>
      <c r="E15" s="170"/>
      <c r="F15" s="9">
        <f>SUM(F16:F64)</f>
        <v>5021.2199999999993</v>
      </c>
      <c r="G15" s="10"/>
      <c r="H15" s="32"/>
      <c r="I15" s="9">
        <f t="shared" ref="I15:U15" si="0">SUM(I16:I64)</f>
        <v>4169.3</v>
      </c>
      <c r="J15" s="9">
        <f t="shared" si="0"/>
        <v>51.120000000000005</v>
      </c>
      <c r="K15" s="9">
        <f t="shared" si="0"/>
        <v>2100.16</v>
      </c>
      <c r="L15" s="9">
        <f t="shared" si="0"/>
        <v>1155</v>
      </c>
      <c r="M15" s="9">
        <f t="shared" si="0"/>
        <v>15</v>
      </c>
      <c r="N15" s="9">
        <f t="shared" si="0"/>
        <v>440.92</v>
      </c>
      <c r="O15" s="9">
        <f t="shared" si="0"/>
        <v>56.68</v>
      </c>
      <c r="P15" s="9">
        <f t="shared" si="0"/>
        <v>75</v>
      </c>
      <c r="Q15" s="9">
        <f t="shared" si="0"/>
        <v>12</v>
      </c>
      <c r="R15" s="9">
        <f t="shared" si="0"/>
        <v>140</v>
      </c>
      <c r="S15" s="9">
        <f t="shared" si="0"/>
        <v>0</v>
      </c>
      <c r="T15" s="9">
        <f t="shared" si="0"/>
        <v>0</v>
      </c>
      <c r="U15" s="9">
        <f t="shared" si="0"/>
        <v>161.92000000000002</v>
      </c>
      <c r="W15" t="s">
        <v>127</v>
      </c>
      <c r="Y15" s="2"/>
      <c r="Z15" s="64">
        <v>2175</v>
      </c>
      <c r="AA15" s="2"/>
    </row>
    <row r="16" spans="1:27">
      <c r="A16" s="15">
        <v>39539</v>
      </c>
      <c r="C16" t="s">
        <v>20</v>
      </c>
      <c r="D16" t="s">
        <v>55</v>
      </c>
      <c r="F16" s="2"/>
      <c r="G16" s="6">
        <v>1324.54</v>
      </c>
      <c r="H16" s="16"/>
      <c r="I16" s="2"/>
      <c r="J16" s="2">
        <v>38.5</v>
      </c>
      <c r="K16" s="2"/>
      <c r="L16" s="2"/>
      <c r="M16" s="2"/>
      <c r="N16" s="2"/>
      <c r="O16" s="2"/>
      <c r="P16" s="2"/>
      <c r="Q16" s="2"/>
      <c r="R16" s="2"/>
      <c r="S16" s="2"/>
      <c r="T16" s="2"/>
      <c r="W16" t="s">
        <v>9</v>
      </c>
      <c r="Y16" s="2"/>
      <c r="Z16" s="64">
        <v>1750</v>
      </c>
      <c r="AA16" s="2"/>
    </row>
    <row r="17" spans="1:27">
      <c r="A17" s="15">
        <v>39912</v>
      </c>
      <c r="B17">
        <v>1</v>
      </c>
      <c r="C17" t="s">
        <v>58</v>
      </c>
      <c r="D17" t="s">
        <v>66</v>
      </c>
      <c r="E17">
        <v>100459</v>
      </c>
      <c r="F17" s="2"/>
      <c r="G17" s="6">
        <f>G16+F17-I17-H17</f>
        <v>1214.54</v>
      </c>
      <c r="H17" s="16"/>
      <c r="I17" s="2">
        <v>110</v>
      </c>
      <c r="J17" s="2"/>
      <c r="K17" s="2"/>
      <c r="L17" s="2">
        <v>110</v>
      </c>
      <c r="M17" s="2"/>
      <c r="N17" s="2"/>
      <c r="O17" s="2"/>
      <c r="P17" s="2"/>
      <c r="Q17" s="2"/>
      <c r="R17" s="2"/>
      <c r="S17" s="2"/>
      <c r="T17" s="2"/>
      <c r="W17" t="s">
        <v>197</v>
      </c>
      <c r="Y17" s="2"/>
      <c r="Z17" s="64">
        <v>100</v>
      </c>
      <c r="AA17" s="2"/>
    </row>
    <row r="18" spans="1:27">
      <c r="A18" s="15">
        <v>39910</v>
      </c>
      <c r="C18" t="s">
        <v>321</v>
      </c>
      <c r="D18" t="s">
        <v>66</v>
      </c>
      <c r="E18" t="s">
        <v>46</v>
      </c>
      <c r="F18" s="2">
        <v>130</v>
      </c>
      <c r="G18" s="6">
        <f t="shared" ref="G18:G62" si="1">G17+F18-I18-H18</f>
        <v>1344.54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W18" t="s">
        <v>11</v>
      </c>
      <c r="Y18" s="2"/>
      <c r="Z18" s="64">
        <v>460</v>
      </c>
      <c r="AA18" s="2"/>
    </row>
    <row r="19" spans="1:27">
      <c r="A19" s="15">
        <v>39910</v>
      </c>
      <c r="B19">
        <v>2</v>
      </c>
      <c r="C19" t="s">
        <v>322</v>
      </c>
      <c r="D19" t="s">
        <v>66</v>
      </c>
      <c r="E19" t="s">
        <v>44</v>
      </c>
      <c r="F19" s="2">
        <v>0.22</v>
      </c>
      <c r="G19" s="6">
        <f t="shared" si="1"/>
        <v>1344.76</v>
      </c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W19" t="s">
        <v>12</v>
      </c>
      <c r="Y19" s="2"/>
      <c r="Z19" s="64">
        <v>85</v>
      </c>
      <c r="AA19" s="2"/>
    </row>
    <row r="20" spans="1:27">
      <c r="A20" s="15">
        <v>39924</v>
      </c>
      <c r="B20">
        <v>3</v>
      </c>
      <c r="C20" t="s">
        <v>323</v>
      </c>
      <c r="D20" t="s">
        <v>66</v>
      </c>
      <c r="E20" t="s">
        <v>46</v>
      </c>
      <c r="F20" s="2">
        <v>36</v>
      </c>
      <c r="G20" s="6">
        <f t="shared" si="1"/>
        <v>1380.76</v>
      </c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W20" t="s">
        <v>31</v>
      </c>
      <c r="Y20" s="2"/>
      <c r="Z20" s="64">
        <v>100</v>
      </c>
      <c r="AA20" s="2"/>
    </row>
    <row r="21" spans="1:27">
      <c r="A21" s="76" t="s">
        <v>326</v>
      </c>
      <c r="B21" s="77"/>
      <c r="C21" s="77"/>
      <c r="D21" t="s">
        <v>240</v>
      </c>
      <c r="F21" s="2"/>
      <c r="G21" s="6">
        <f t="shared" si="1"/>
        <v>1380.76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W21" t="s">
        <v>13</v>
      </c>
      <c r="Y21" s="2"/>
      <c r="Z21" s="64">
        <v>15</v>
      </c>
      <c r="AA21" s="2"/>
    </row>
    <row r="22" spans="1:27">
      <c r="A22" s="15">
        <v>39934</v>
      </c>
      <c r="B22">
        <v>4</v>
      </c>
      <c r="C22" t="s">
        <v>262</v>
      </c>
      <c r="D22" t="s">
        <v>66</v>
      </c>
      <c r="E22" t="s">
        <v>44</v>
      </c>
      <c r="F22" s="2">
        <v>2250</v>
      </c>
      <c r="G22" s="6">
        <f t="shared" si="1"/>
        <v>3630.76</v>
      </c>
      <c r="H22" s="16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W22" t="s">
        <v>14</v>
      </c>
      <c r="Y22" s="2"/>
      <c r="Z22" s="64">
        <v>160</v>
      </c>
      <c r="AA22" s="2"/>
    </row>
    <row r="23" spans="1:27">
      <c r="A23" s="15">
        <v>39934</v>
      </c>
      <c r="B23">
        <v>5</v>
      </c>
      <c r="C23" t="s">
        <v>324</v>
      </c>
      <c r="D23" t="s">
        <v>66</v>
      </c>
      <c r="E23">
        <v>100460</v>
      </c>
      <c r="F23" s="2"/>
      <c r="G23" s="6">
        <f t="shared" si="1"/>
        <v>3376.8</v>
      </c>
      <c r="H23" s="16"/>
      <c r="I23" s="2">
        <v>253.96</v>
      </c>
      <c r="J23" s="2">
        <v>33.119999999999997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>
        <v>220.84</v>
      </c>
      <c r="W23" t="s">
        <v>15</v>
      </c>
      <c r="Y23" s="2"/>
      <c r="Z23" s="64">
        <v>0</v>
      </c>
      <c r="AA23" s="2"/>
    </row>
    <row r="24" spans="1:27">
      <c r="A24" s="67">
        <v>39934</v>
      </c>
      <c r="B24" s="63">
        <v>6</v>
      </c>
      <c r="C24" s="63" t="s">
        <v>325</v>
      </c>
      <c r="D24" s="63" t="s">
        <v>66</v>
      </c>
      <c r="E24" s="63" t="s">
        <v>46</v>
      </c>
      <c r="F24" s="64">
        <v>150</v>
      </c>
      <c r="G24" s="6">
        <f t="shared" si="1"/>
        <v>3526.8</v>
      </c>
      <c r="H24" s="66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3"/>
      <c r="W24" t="s">
        <v>198</v>
      </c>
      <c r="Y24" s="2"/>
      <c r="Z24" s="64">
        <v>250</v>
      </c>
      <c r="AA24" s="2"/>
    </row>
    <row r="25" spans="1:27">
      <c r="A25" s="15">
        <v>39951</v>
      </c>
      <c r="B25" s="63">
        <v>7</v>
      </c>
      <c r="C25" s="63" t="s">
        <v>58</v>
      </c>
      <c r="D25" s="63" t="s">
        <v>66</v>
      </c>
      <c r="E25">
        <v>100461</v>
      </c>
      <c r="F25" s="2"/>
      <c r="G25" s="6">
        <f t="shared" si="1"/>
        <v>3416.8</v>
      </c>
      <c r="H25" s="16"/>
      <c r="I25" s="2">
        <v>110</v>
      </c>
      <c r="J25" s="2"/>
      <c r="K25" s="2"/>
      <c r="L25" s="2">
        <v>110</v>
      </c>
      <c r="M25" s="2"/>
      <c r="N25" s="2"/>
      <c r="O25" s="2"/>
      <c r="P25" s="2"/>
      <c r="Q25" s="2"/>
      <c r="R25" s="2"/>
      <c r="S25" s="2"/>
      <c r="T25" s="2"/>
      <c r="Z25" s="64"/>
    </row>
    <row r="26" spans="1:27">
      <c r="A26" s="15">
        <v>39951</v>
      </c>
      <c r="B26" s="63">
        <v>8</v>
      </c>
      <c r="C26" s="63" t="s">
        <v>293</v>
      </c>
      <c r="D26" s="63" t="s">
        <v>66</v>
      </c>
      <c r="E26">
        <v>100462</v>
      </c>
      <c r="F26" s="2"/>
      <c r="G26" s="6">
        <f t="shared" si="1"/>
        <v>2975.88</v>
      </c>
      <c r="H26" s="16"/>
      <c r="I26" s="2">
        <v>440.92</v>
      </c>
      <c r="J26" s="2"/>
      <c r="K26" s="2"/>
      <c r="L26" s="2"/>
      <c r="M26" s="2"/>
      <c r="N26" s="2">
        <v>440.92</v>
      </c>
      <c r="O26" s="2"/>
      <c r="P26" s="2"/>
      <c r="Q26" s="2"/>
      <c r="R26" s="2"/>
      <c r="S26" s="2"/>
      <c r="T26" s="2"/>
      <c r="Y26" s="2"/>
      <c r="Z26" s="9">
        <f>SUM(Z15:Z25)</f>
        <v>5095</v>
      </c>
    </row>
    <row r="27" spans="1:27">
      <c r="A27" s="15">
        <v>39973</v>
      </c>
      <c r="B27" s="63">
        <v>9</v>
      </c>
      <c r="C27" s="63" t="s">
        <v>58</v>
      </c>
      <c r="D27" s="63" t="s">
        <v>66</v>
      </c>
      <c r="E27">
        <v>100463</v>
      </c>
      <c r="F27" s="2"/>
      <c r="G27" s="6">
        <f t="shared" si="1"/>
        <v>2755.88</v>
      </c>
      <c r="H27" s="16"/>
      <c r="I27" s="2">
        <v>220</v>
      </c>
      <c r="J27" s="2"/>
      <c r="K27" s="2"/>
      <c r="L27" s="2">
        <v>220</v>
      </c>
      <c r="M27" s="2"/>
      <c r="N27" s="2"/>
      <c r="O27" s="2"/>
      <c r="P27" s="2"/>
      <c r="Q27" s="2"/>
      <c r="R27" s="2"/>
      <c r="S27" s="2"/>
      <c r="T27" s="2"/>
      <c r="W27" t="s">
        <v>304</v>
      </c>
      <c r="Z27" s="64">
        <v>2175</v>
      </c>
    </row>
    <row r="28" spans="1:27" s="63" customFormat="1">
      <c r="A28" s="76" t="s">
        <v>327</v>
      </c>
      <c r="D28" s="63" t="s">
        <v>55</v>
      </c>
      <c r="F28" s="64"/>
      <c r="G28" s="65">
        <f t="shared" si="1"/>
        <v>2755.88</v>
      </c>
      <c r="H28" s="66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W28"/>
      <c r="X28"/>
      <c r="Y28"/>
      <c r="Z28" s="9">
        <f>Z26+Z27</f>
        <v>7270</v>
      </c>
      <c r="AA28"/>
    </row>
    <row r="29" spans="1:27">
      <c r="A29" s="15">
        <v>39995</v>
      </c>
      <c r="B29" s="63">
        <v>10</v>
      </c>
      <c r="C29" s="63" t="s">
        <v>216</v>
      </c>
      <c r="D29" s="63" t="s">
        <v>66</v>
      </c>
      <c r="E29" s="63" t="s">
        <v>44</v>
      </c>
      <c r="F29" s="2"/>
      <c r="G29" s="6">
        <f t="shared" si="1"/>
        <v>2794.38</v>
      </c>
      <c r="H29" s="16"/>
      <c r="I29" s="2">
        <v>-38.5</v>
      </c>
      <c r="J29" s="2">
        <v>-38.5</v>
      </c>
      <c r="K29" s="2"/>
      <c r="L29" s="2"/>
      <c r="M29" s="2"/>
      <c r="N29" s="2"/>
      <c r="O29" s="2"/>
      <c r="P29" s="2"/>
      <c r="Q29" s="2"/>
      <c r="R29" s="2"/>
      <c r="S29" s="2"/>
      <c r="T29" s="2"/>
      <c r="W29" t="s">
        <v>336</v>
      </c>
      <c r="Z29" s="64">
        <v>2500</v>
      </c>
    </row>
    <row r="30" spans="1:27">
      <c r="A30" s="67">
        <v>40014</v>
      </c>
      <c r="B30" s="63">
        <v>11</v>
      </c>
      <c r="C30" s="63" t="s">
        <v>58</v>
      </c>
      <c r="D30" s="63" t="s">
        <v>66</v>
      </c>
      <c r="E30" s="63">
        <v>100464</v>
      </c>
      <c r="F30" s="2"/>
      <c r="G30" s="6">
        <f t="shared" si="1"/>
        <v>2574.38</v>
      </c>
      <c r="H30" s="16"/>
      <c r="I30" s="2">
        <v>220</v>
      </c>
      <c r="J30" s="2"/>
      <c r="K30" s="2"/>
      <c r="L30" s="2">
        <v>220</v>
      </c>
      <c r="M30" s="2"/>
      <c r="N30" s="2"/>
      <c r="O30" s="2"/>
      <c r="P30" s="2"/>
      <c r="Q30" s="2"/>
      <c r="R30" s="2"/>
      <c r="S30" s="2"/>
      <c r="T30" s="2"/>
      <c r="Z30" s="9">
        <f>Z28-Z29</f>
        <v>4770</v>
      </c>
      <c r="AA30" s="75"/>
    </row>
    <row r="31" spans="1:27" s="63" customFormat="1">
      <c r="A31" s="67">
        <v>40014</v>
      </c>
      <c r="B31" s="63">
        <v>12</v>
      </c>
      <c r="C31" s="63" t="s">
        <v>245</v>
      </c>
      <c r="D31" s="63" t="s">
        <v>66</v>
      </c>
      <c r="E31" s="63">
        <v>100465</v>
      </c>
      <c r="F31" s="64"/>
      <c r="G31" s="65">
        <f t="shared" si="1"/>
        <v>2554.38</v>
      </c>
      <c r="H31" s="66"/>
      <c r="I31" s="66">
        <v>20</v>
      </c>
      <c r="J31" s="64"/>
      <c r="K31" s="64"/>
      <c r="L31" s="64"/>
      <c r="M31" s="64"/>
      <c r="N31" s="64"/>
      <c r="O31" s="64"/>
      <c r="P31" s="64"/>
      <c r="Q31" s="64"/>
      <c r="R31" s="64">
        <v>20</v>
      </c>
      <c r="S31" s="64"/>
      <c r="T31" s="64"/>
      <c r="U31" s="64"/>
      <c r="W31" t="s">
        <v>306</v>
      </c>
      <c r="X31"/>
      <c r="Y31"/>
      <c r="Z31" s="2">
        <v>300</v>
      </c>
      <c r="AA31"/>
    </row>
    <row r="32" spans="1:27">
      <c r="A32" s="15">
        <v>40014</v>
      </c>
      <c r="B32" s="63">
        <v>13</v>
      </c>
      <c r="C32" s="63" t="s">
        <v>38</v>
      </c>
      <c r="D32" s="63" t="s">
        <v>66</v>
      </c>
      <c r="E32" s="63">
        <v>100466</v>
      </c>
      <c r="F32" s="2"/>
      <c r="G32" s="6">
        <f t="shared" si="1"/>
        <v>2120.17</v>
      </c>
      <c r="H32" s="16"/>
      <c r="I32" s="2">
        <v>434.21</v>
      </c>
      <c r="J32" s="2"/>
      <c r="K32" s="2">
        <v>420.04</v>
      </c>
      <c r="L32" s="2"/>
      <c r="M32" s="2"/>
      <c r="N32" s="2"/>
      <c r="O32" s="2">
        <v>14.17</v>
      </c>
      <c r="P32" s="2"/>
      <c r="Q32" s="2"/>
      <c r="R32" s="2"/>
      <c r="S32" s="2"/>
      <c r="T32" s="2"/>
      <c r="W32" s="20" t="s">
        <v>337</v>
      </c>
      <c r="X32" s="20"/>
      <c r="Y32" s="20"/>
      <c r="Z32" s="7">
        <f>Z30-Z31</f>
        <v>4470</v>
      </c>
    </row>
    <row r="33" spans="1:23">
      <c r="A33" s="15">
        <v>40014</v>
      </c>
      <c r="C33" s="63" t="s">
        <v>328</v>
      </c>
      <c r="D33" s="63" t="s">
        <v>66</v>
      </c>
      <c r="E33" s="63">
        <v>100467</v>
      </c>
      <c r="F33" s="2"/>
      <c r="G33" s="6">
        <f t="shared" si="1"/>
        <v>2015.17</v>
      </c>
      <c r="H33" s="16"/>
      <c r="I33" s="2">
        <v>105</v>
      </c>
      <c r="J33" s="2"/>
      <c r="K33" s="2">
        <v>105</v>
      </c>
      <c r="L33" s="2"/>
      <c r="M33" s="2"/>
      <c r="N33" s="2"/>
      <c r="O33" s="2"/>
      <c r="P33" s="2"/>
      <c r="Q33" s="2"/>
      <c r="R33" s="2"/>
      <c r="S33" s="2"/>
      <c r="T33" s="2"/>
    </row>
    <row r="34" spans="1:23">
      <c r="A34" s="15">
        <v>40014</v>
      </c>
      <c r="B34">
        <v>14</v>
      </c>
      <c r="C34" s="63" t="s">
        <v>215</v>
      </c>
      <c r="D34" s="63" t="s">
        <v>66</v>
      </c>
      <c r="E34" s="63">
        <v>100468</v>
      </c>
      <c r="F34" s="2"/>
      <c r="G34" s="6">
        <f t="shared" si="1"/>
        <v>1965.17</v>
      </c>
      <c r="H34" s="16"/>
      <c r="I34" s="2">
        <v>50</v>
      </c>
      <c r="J34" s="2"/>
      <c r="K34" s="2"/>
      <c r="L34" s="2"/>
      <c r="M34" s="2"/>
      <c r="N34" s="2"/>
      <c r="O34" s="2"/>
      <c r="P34" s="2">
        <v>50</v>
      </c>
      <c r="Q34" s="2"/>
      <c r="R34" s="2"/>
      <c r="S34" s="2"/>
      <c r="T34" s="2"/>
      <c r="W34" s="21" t="s">
        <v>338</v>
      </c>
    </row>
    <row r="35" spans="1:23">
      <c r="A35" s="15">
        <v>40042</v>
      </c>
      <c r="B35">
        <v>15</v>
      </c>
      <c r="C35" s="63" t="s">
        <v>58</v>
      </c>
      <c r="D35" s="63" t="s">
        <v>66</v>
      </c>
      <c r="E35" s="63">
        <v>100469</v>
      </c>
      <c r="F35" s="2"/>
      <c r="G35" s="6">
        <f t="shared" si="1"/>
        <v>1745.17</v>
      </c>
      <c r="H35" s="16"/>
      <c r="I35" s="2">
        <v>220</v>
      </c>
      <c r="J35" s="2"/>
      <c r="K35" s="2"/>
      <c r="L35" s="2">
        <v>220</v>
      </c>
      <c r="M35" s="2"/>
      <c r="N35" s="2"/>
      <c r="O35" s="2"/>
      <c r="P35" s="2"/>
      <c r="Q35" s="2"/>
      <c r="R35" s="2"/>
      <c r="S35" s="2"/>
      <c r="T35" s="2"/>
    </row>
    <row r="36" spans="1:23">
      <c r="A36" s="76" t="s">
        <v>329</v>
      </c>
      <c r="C36" s="63"/>
      <c r="D36" s="63" t="s">
        <v>55</v>
      </c>
      <c r="F36" s="2"/>
      <c r="G36" s="6">
        <f t="shared" si="1"/>
        <v>1745.17</v>
      </c>
      <c r="H36" s="1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3">
      <c r="A37" s="15">
        <v>40077</v>
      </c>
      <c r="B37">
        <v>16</v>
      </c>
      <c r="C37" s="63" t="s">
        <v>58</v>
      </c>
      <c r="D37" s="63" t="s">
        <v>66</v>
      </c>
      <c r="E37">
        <v>100470</v>
      </c>
      <c r="F37" s="2"/>
      <c r="G37" s="6">
        <f t="shared" si="1"/>
        <v>1635.17</v>
      </c>
      <c r="H37" s="16"/>
      <c r="I37" s="2">
        <v>110</v>
      </c>
      <c r="J37" s="2"/>
      <c r="K37" s="2"/>
      <c r="L37" s="2">
        <v>110</v>
      </c>
      <c r="M37" s="2"/>
      <c r="N37" s="2"/>
      <c r="O37" s="2"/>
      <c r="P37" s="2"/>
      <c r="Q37" s="2"/>
      <c r="R37" s="2"/>
      <c r="S37" s="2"/>
      <c r="T37" s="2"/>
    </row>
    <row r="38" spans="1:23" s="63" customFormat="1">
      <c r="A38" s="67">
        <v>40077</v>
      </c>
      <c r="B38" s="63">
        <v>17</v>
      </c>
      <c r="C38" s="63" t="s">
        <v>38</v>
      </c>
      <c r="D38" s="63" t="s">
        <v>66</v>
      </c>
      <c r="E38" s="63">
        <v>100471</v>
      </c>
      <c r="F38" s="64"/>
      <c r="G38" s="65">
        <f t="shared" si="1"/>
        <v>1200.96</v>
      </c>
      <c r="H38" s="66"/>
      <c r="I38" s="64">
        <v>434.21</v>
      </c>
      <c r="J38" s="64"/>
      <c r="K38" s="64">
        <v>420.04</v>
      </c>
      <c r="L38" s="64"/>
      <c r="M38" s="64"/>
      <c r="N38" s="64"/>
      <c r="O38" s="64">
        <v>14.17</v>
      </c>
      <c r="P38" s="64"/>
      <c r="Q38" s="64"/>
      <c r="R38" s="64"/>
      <c r="S38" s="64"/>
      <c r="T38" s="64"/>
      <c r="U38" s="64"/>
    </row>
    <row r="39" spans="1:23">
      <c r="A39" s="15">
        <v>40077</v>
      </c>
      <c r="B39" s="63">
        <v>17</v>
      </c>
      <c r="C39" s="63" t="s">
        <v>330</v>
      </c>
      <c r="D39" s="63" t="s">
        <v>66</v>
      </c>
      <c r="E39" s="63">
        <v>100472</v>
      </c>
      <c r="F39" s="2"/>
      <c r="G39" s="6">
        <f t="shared" si="1"/>
        <v>1095.96</v>
      </c>
      <c r="H39" s="16"/>
      <c r="I39" s="2">
        <v>105</v>
      </c>
      <c r="J39" s="2"/>
      <c r="K39" s="2">
        <v>105</v>
      </c>
      <c r="L39" s="2"/>
      <c r="M39" s="2"/>
      <c r="N39" s="2"/>
      <c r="O39" s="2"/>
      <c r="P39" s="2"/>
      <c r="Q39" s="2"/>
      <c r="R39" s="2"/>
      <c r="S39" s="2"/>
      <c r="T39" s="2"/>
    </row>
    <row r="40" spans="1:23">
      <c r="A40" s="15">
        <v>40077</v>
      </c>
      <c r="B40" s="63">
        <v>18</v>
      </c>
      <c r="C40" s="63" t="s">
        <v>331</v>
      </c>
      <c r="D40" s="63" t="s">
        <v>66</v>
      </c>
      <c r="E40" s="63">
        <v>100473</v>
      </c>
      <c r="F40" s="2"/>
      <c r="G40" s="6">
        <f t="shared" si="1"/>
        <v>957.96</v>
      </c>
      <c r="H40" s="16"/>
      <c r="I40" s="2">
        <v>138</v>
      </c>
      <c r="J40" s="2">
        <v>18</v>
      </c>
      <c r="K40" s="2"/>
      <c r="L40" s="2"/>
      <c r="M40" s="2"/>
      <c r="N40" s="2"/>
      <c r="O40" s="2"/>
      <c r="P40" s="2"/>
      <c r="Q40" s="2"/>
      <c r="R40" s="2">
        <v>120</v>
      </c>
      <c r="S40" s="2"/>
      <c r="T40" s="2"/>
    </row>
    <row r="41" spans="1:23" s="63" customFormat="1">
      <c r="A41" s="67">
        <v>40084</v>
      </c>
      <c r="B41" s="63">
        <v>19</v>
      </c>
      <c r="C41" s="63" t="s">
        <v>202</v>
      </c>
      <c r="D41" s="63" t="s">
        <v>66</v>
      </c>
      <c r="E41" s="63" t="s">
        <v>44</v>
      </c>
      <c r="F41" s="64">
        <v>2250</v>
      </c>
      <c r="G41" s="65">
        <f t="shared" si="1"/>
        <v>3207.96</v>
      </c>
      <c r="H41" s="66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3">
      <c r="A42" s="15">
        <v>40095</v>
      </c>
      <c r="C42" s="63" t="s">
        <v>332</v>
      </c>
      <c r="D42" s="63" t="s">
        <v>66</v>
      </c>
      <c r="E42" t="s">
        <v>46</v>
      </c>
      <c r="F42" s="2">
        <v>5</v>
      </c>
      <c r="G42" s="6">
        <f t="shared" si="1"/>
        <v>3212.96</v>
      </c>
      <c r="H42" s="1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3">
      <c r="A43" s="76" t="s">
        <v>333</v>
      </c>
      <c r="D43" s="63" t="s">
        <v>55</v>
      </c>
      <c r="F43" s="2"/>
      <c r="G43" s="6">
        <f t="shared" si="1"/>
        <v>3212.96</v>
      </c>
      <c r="H43" s="16"/>
      <c r="I43" s="1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3">
      <c r="A44" s="15">
        <v>40119</v>
      </c>
      <c r="C44" t="s">
        <v>334</v>
      </c>
      <c r="D44" s="63" t="s">
        <v>66</v>
      </c>
      <c r="E44" t="s">
        <v>46</v>
      </c>
      <c r="F44" s="2">
        <v>40</v>
      </c>
      <c r="G44" s="6">
        <f t="shared" si="1"/>
        <v>3252.96</v>
      </c>
      <c r="H44" s="16"/>
      <c r="I44" s="1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3">
      <c r="A45" s="67">
        <v>40121</v>
      </c>
      <c r="B45" s="63">
        <v>20</v>
      </c>
      <c r="C45" s="63" t="s">
        <v>58</v>
      </c>
      <c r="D45" s="63" t="s">
        <v>66</v>
      </c>
      <c r="E45" s="63">
        <v>100474</v>
      </c>
      <c r="F45" s="64"/>
      <c r="G45" s="6">
        <f t="shared" si="1"/>
        <v>3197.96</v>
      </c>
      <c r="H45" s="66"/>
      <c r="I45" s="64">
        <v>55</v>
      </c>
      <c r="J45" s="64"/>
      <c r="K45" s="64"/>
      <c r="L45" s="64">
        <v>55</v>
      </c>
      <c r="M45" s="64"/>
      <c r="N45" s="64"/>
      <c r="O45" s="64"/>
      <c r="P45" s="64"/>
      <c r="Q45" s="64"/>
      <c r="R45" s="64"/>
      <c r="S45" s="64"/>
      <c r="T45" s="64"/>
      <c r="U45" s="64"/>
      <c r="V45" s="63"/>
    </row>
    <row r="46" spans="1:23" s="63" customFormat="1">
      <c r="A46" s="67">
        <v>40121</v>
      </c>
      <c r="B46" s="63">
        <v>21</v>
      </c>
      <c r="C46" s="63" t="s">
        <v>335</v>
      </c>
      <c r="D46" s="63" t="s">
        <v>66</v>
      </c>
      <c r="E46" s="63">
        <v>100475</v>
      </c>
      <c r="F46" s="64"/>
      <c r="G46" s="65">
        <f t="shared" si="1"/>
        <v>3185.96</v>
      </c>
      <c r="H46" s="66"/>
      <c r="I46" s="66">
        <v>12</v>
      </c>
      <c r="J46" s="64"/>
      <c r="K46" s="64"/>
      <c r="L46" s="64"/>
      <c r="M46" s="64"/>
      <c r="N46" s="64"/>
      <c r="O46" s="64"/>
      <c r="P46" s="64"/>
      <c r="Q46" s="64">
        <v>12</v>
      </c>
      <c r="R46" s="64"/>
      <c r="S46" s="64"/>
      <c r="T46" s="64"/>
      <c r="U46" s="64"/>
    </row>
    <row r="47" spans="1:23" s="63" customFormat="1">
      <c r="A47" s="67">
        <v>40133</v>
      </c>
      <c r="B47" s="63">
        <v>22</v>
      </c>
      <c r="C47" s="63" t="s">
        <v>58</v>
      </c>
      <c r="D47" s="63" t="s">
        <v>66</v>
      </c>
      <c r="E47" s="63">
        <v>100476</v>
      </c>
      <c r="F47" s="64"/>
      <c r="G47" s="65">
        <f t="shared" si="1"/>
        <v>3130.96</v>
      </c>
      <c r="H47" s="66"/>
      <c r="I47" s="64">
        <v>55</v>
      </c>
      <c r="J47" s="64"/>
      <c r="K47" s="64"/>
      <c r="L47" s="64">
        <v>55</v>
      </c>
      <c r="M47" s="64"/>
      <c r="N47" s="64"/>
      <c r="O47" s="64"/>
      <c r="P47" s="64"/>
      <c r="Q47" s="64"/>
      <c r="R47" s="64"/>
      <c r="S47" s="64"/>
      <c r="T47" s="64"/>
      <c r="U47" s="64"/>
    </row>
    <row r="48" spans="1:23">
      <c r="A48" s="15">
        <v>40133</v>
      </c>
      <c r="B48" s="63">
        <v>23</v>
      </c>
      <c r="C48" s="63" t="s">
        <v>340</v>
      </c>
      <c r="D48" s="63" t="s">
        <v>66</v>
      </c>
      <c r="E48" s="63">
        <v>100477</v>
      </c>
      <c r="F48" s="2"/>
      <c r="G48" s="6">
        <f t="shared" si="1"/>
        <v>3105.96</v>
      </c>
      <c r="H48" s="16"/>
      <c r="I48" s="2">
        <v>25</v>
      </c>
      <c r="J48" s="2"/>
      <c r="K48" s="2"/>
      <c r="L48" s="2"/>
      <c r="M48" s="2"/>
      <c r="N48" s="2"/>
      <c r="O48" s="2"/>
      <c r="P48" s="2">
        <v>25</v>
      </c>
      <c r="Q48" s="2"/>
      <c r="R48" s="2"/>
      <c r="S48" s="2"/>
      <c r="T48" s="2"/>
    </row>
    <row r="49" spans="1:22">
      <c r="A49" s="15">
        <v>40144</v>
      </c>
      <c r="C49" s="63" t="s">
        <v>341</v>
      </c>
      <c r="D49" s="63" t="s">
        <v>66</v>
      </c>
      <c r="E49" s="63" t="s">
        <v>46</v>
      </c>
      <c r="F49" s="2">
        <v>160</v>
      </c>
      <c r="G49" s="6">
        <f t="shared" si="1"/>
        <v>3265.96</v>
      </c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2">
      <c r="A50" s="76" t="s">
        <v>342</v>
      </c>
      <c r="D50" s="63" t="s">
        <v>55</v>
      </c>
      <c r="F50" s="2"/>
      <c r="G50" s="6">
        <f t="shared" si="1"/>
        <v>3265.96</v>
      </c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2">
      <c r="A51" s="15">
        <v>40196</v>
      </c>
      <c r="B51">
        <v>24</v>
      </c>
      <c r="C51" t="s">
        <v>58</v>
      </c>
      <c r="D51" s="63" t="s">
        <v>66</v>
      </c>
      <c r="E51">
        <v>100478</v>
      </c>
      <c r="F51" s="2"/>
      <c r="G51" s="6">
        <f t="shared" si="1"/>
        <v>3210.96</v>
      </c>
      <c r="H51" s="16"/>
      <c r="I51" s="2">
        <v>55</v>
      </c>
      <c r="J51" s="2"/>
      <c r="K51" s="2"/>
      <c r="L51" s="2">
        <v>55</v>
      </c>
      <c r="M51" s="2"/>
      <c r="N51" s="2"/>
      <c r="O51" s="2"/>
      <c r="P51" s="2"/>
      <c r="Q51" s="2"/>
      <c r="R51" s="2"/>
      <c r="S51" s="2"/>
      <c r="T51" s="2"/>
    </row>
    <row r="52" spans="1:22">
      <c r="A52" s="15">
        <v>40196</v>
      </c>
      <c r="B52">
        <v>25</v>
      </c>
      <c r="C52" t="s">
        <v>343</v>
      </c>
      <c r="D52" s="63" t="s">
        <v>66</v>
      </c>
      <c r="E52">
        <v>100479</v>
      </c>
      <c r="F52" s="2"/>
      <c r="G52" s="6">
        <f t="shared" si="1"/>
        <v>3194.88</v>
      </c>
      <c r="H52" s="16"/>
      <c r="I52" s="2">
        <v>16.079999999999998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>
        <v>16.079999999999998</v>
      </c>
    </row>
    <row r="53" spans="1:22">
      <c r="A53" s="67">
        <v>40196</v>
      </c>
      <c r="B53" s="63">
        <v>26</v>
      </c>
      <c r="C53" s="63" t="s">
        <v>38</v>
      </c>
      <c r="D53" s="63" t="s">
        <v>66</v>
      </c>
      <c r="E53" s="63">
        <v>100480</v>
      </c>
      <c r="F53" s="64"/>
      <c r="G53" s="6">
        <f t="shared" si="1"/>
        <v>2760.67</v>
      </c>
      <c r="H53" s="66"/>
      <c r="I53" s="64">
        <v>434.21</v>
      </c>
      <c r="J53" s="64"/>
      <c r="K53" s="64">
        <v>420.04</v>
      </c>
      <c r="L53" s="64"/>
      <c r="M53" s="64"/>
      <c r="N53" s="64"/>
      <c r="O53" s="64">
        <v>14.17</v>
      </c>
      <c r="P53" s="64"/>
      <c r="Q53" s="64"/>
      <c r="R53" s="64"/>
      <c r="S53" s="64"/>
      <c r="T53" s="64"/>
      <c r="U53" s="64"/>
      <c r="V53" s="63"/>
    </row>
    <row r="54" spans="1:22" s="63" customFormat="1">
      <c r="A54" s="67">
        <v>40196</v>
      </c>
      <c r="B54" s="63">
        <v>26</v>
      </c>
      <c r="C54" s="63" t="s">
        <v>344</v>
      </c>
      <c r="D54" s="63" t="s">
        <v>66</v>
      </c>
      <c r="E54" s="63">
        <v>100481</v>
      </c>
      <c r="F54" s="64"/>
      <c r="G54" s="65">
        <f t="shared" si="1"/>
        <v>2655.67</v>
      </c>
      <c r="H54" s="66"/>
      <c r="I54" s="64">
        <v>105</v>
      </c>
      <c r="J54" s="64"/>
      <c r="K54" s="64">
        <v>105</v>
      </c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2">
      <c r="A55" s="76" t="s">
        <v>345</v>
      </c>
      <c r="D55" s="63" t="s">
        <v>55</v>
      </c>
      <c r="F55" s="16"/>
      <c r="G55" s="65">
        <f t="shared" si="1"/>
        <v>2655.67</v>
      </c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2" s="63" customFormat="1">
      <c r="A56" s="67">
        <v>40252</v>
      </c>
      <c r="B56" s="63">
        <v>27</v>
      </c>
      <c r="C56" s="63" t="s">
        <v>346</v>
      </c>
      <c r="E56" s="63">
        <v>100482</v>
      </c>
      <c r="F56" s="66"/>
      <c r="G56" s="65">
        <f t="shared" si="1"/>
        <v>2640.67</v>
      </c>
      <c r="H56" s="66"/>
      <c r="I56" s="64">
        <v>15</v>
      </c>
      <c r="J56" s="64"/>
      <c r="K56" s="64"/>
      <c r="L56" s="64"/>
      <c r="M56" s="64">
        <v>15</v>
      </c>
      <c r="N56" s="64"/>
      <c r="O56" s="64"/>
      <c r="P56" s="64"/>
      <c r="Q56" s="64"/>
      <c r="R56" s="64"/>
      <c r="S56" s="64"/>
      <c r="T56" s="64"/>
      <c r="U56" s="64"/>
    </row>
    <row r="57" spans="1:22" s="63" customFormat="1">
      <c r="A57" s="67">
        <v>40252</v>
      </c>
      <c r="B57" s="63">
        <v>28</v>
      </c>
      <c r="C57" s="63" t="s">
        <v>38</v>
      </c>
      <c r="D57" s="63" t="s">
        <v>66</v>
      </c>
      <c r="E57" s="63">
        <v>100483</v>
      </c>
      <c r="F57" s="66"/>
      <c r="G57" s="65">
        <f t="shared" si="1"/>
        <v>2206.46</v>
      </c>
      <c r="H57" s="66"/>
      <c r="I57" s="64">
        <v>434.21</v>
      </c>
      <c r="J57" s="64"/>
      <c r="K57" s="64">
        <v>420.04</v>
      </c>
      <c r="L57" s="64"/>
      <c r="M57" s="64"/>
      <c r="N57" s="64"/>
      <c r="O57" s="64">
        <v>14.17</v>
      </c>
      <c r="P57" s="64"/>
      <c r="Q57" s="64"/>
      <c r="R57" s="64"/>
      <c r="S57" s="64"/>
      <c r="T57" s="64"/>
      <c r="U57" s="64"/>
    </row>
    <row r="58" spans="1:22" s="63" customFormat="1">
      <c r="A58" s="67">
        <v>40252</v>
      </c>
      <c r="B58" s="63">
        <v>28</v>
      </c>
      <c r="C58" s="63" t="s">
        <v>347</v>
      </c>
      <c r="D58" s="63" t="s">
        <v>66</v>
      </c>
      <c r="E58" s="63">
        <v>100484</v>
      </c>
      <c r="F58" s="66"/>
      <c r="G58" s="65">
        <f t="shared" si="1"/>
        <v>2176.46</v>
      </c>
      <c r="H58" s="66"/>
      <c r="I58" s="64">
        <v>30</v>
      </c>
      <c r="J58" s="64"/>
      <c r="K58" s="64">
        <v>105</v>
      </c>
      <c r="L58" s="64"/>
      <c r="M58" s="64"/>
      <c r="N58" s="64"/>
      <c r="O58" s="64"/>
      <c r="P58" s="64"/>
      <c r="Q58" s="64"/>
      <c r="R58" s="64"/>
      <c r="S58" s="64"/>
      <c r="T58" s="64"/>
      <c r="U58" s="64">
        <v>-75</v>
      </c>
    </row>
    <row r="59" spans="1:22">
      <c r="A59" s="76" t="s">
        <v>348</v>
      </c>
      <c r="F59" s="2"/>
      <c r="G59" s="65">
        <f t="shared" si="1"/>
        <v>2176.46</v>
      </c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2">
      <c r="F60" s="2"/>
      <c r="G60" s="65">
        <f t="shared" si="1"/>
        <v>2176.46</v>
      </c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>
      <c r="F61" s="2"/>
      <c r="G61" s="65">
        <f t="shared" si="1"/>
        <v>2176.46</v>
      </c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2">
      <c r="F62" s="2"/>
      <c r="G62" s="65">
        <f t="shared" si="1"/>
        <v>2176.46</v>
      </c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2">
      <c r="M63" s="21" t="s">
        <v>339</v>
      </c>
      <c r="U63"/>
    </row>
    <row r="64" spans="1:22">
      <c r="M64" s="34"/>
      <c r="N64" s="34"/>
      <c r="O64" s="34"/>
      <c r="P64" s="34"/>
      <c r="Q64" s="34"/>
      <c r="R64" s="38"/>
      <c r="S64" s="38"/>
      <c r="T64" s="34"/>
      <c r="U64" s="34"/>
      <c r="V64" s="34"/>
    </row>
    <row r="65" spans="13:21">
      <c r="M65" t="s">
        <v>127</v>
      </c>
      <c r="O65" s="2"/>
      <c r="P65" s="64">
        <v>2175</v>
      </c>
      <c r="Q65" s="2"/>
      <c r="R65" s="2"/>
      <c r="S65" s="2"/>
      <c r="T65" s="71"/>
      <c r="U65"/>
    </row>
    <row r="66" spans="13:21">
      <c r="M66" t="s">
        <v>9</v>
      </c>
      <c r="O66" s="2"/>
      <c r="P66" s="64">
        <v>1750</v>
      </c>
      <c r="Q66" s="2"/>
      <c r="R66" s="2"/>
      <c r="S66" s="2"/>
      <c r="T66" s="71"/>
      <c r="U66"/>
    </row>
    <row r="67" spans="13:21">
      <c r="M67" t="s">
        <v>197</v>
      </c>
      <c r="O67" s="2"/>
      <c r="P67" s="64">
        <v>100</v>
      </c>
      <c r="Q67" s="2"/>
      <c r="R67" s="2"/>
      <c r="S67" s="2"/>
      <c r="T67" s="71"/>
      <c r="U67"/>
    </row>
    <row r="68" spans="13:21">
      <c r="M68" t="s">
        <v>11</v>
      </c>
      <c r="O68" s="2"/>
      <c r="P68" s="64">
        <v>460</v>
      </c>
      <c r="Q68" s="2"/>
      <c r="R68" s="2"/>
      <c r="S68" s="2"/>
      <c r="T68" s="71"/>
      <c r="U68"/>
    </row>
    <row r="69" spans="13:21">
      <c r="M69" t="s">
        <v>12</v>
      </c>
      <c r="O69" s="2"/>
      <c r="P69" s="64">
        <v>85</v>
      </c>
      <c r="Q69" s="2"/>
      <c r="R69" s="2"/>
      <c r="S69" s="2"/>
      <c r="T69" s="71"/>
      <c r="U69"/>
    </row>
    <row r="70" spans="13:21">
      <c r="M70" t="s">
        <v>31</v>
      </c>
      <c r="O70" s="2"/>
      <c r="P70" s="64">
        <v>100</v>
      </c>
      <c r="Q70" s="2"/>
      <c r="R70" s="2"/>
      <c r="S70" s="2"/>
      <c r="T70" s="71"/>
      <c r="U70"/>
    </row>
    <row r="71" spans="13:21">
      <c r="M71" t="s">
        <v>13</v>
      </c>
      <c r="O71" s="2"/>
      <c r="P71" s="64">
        <v>15</v>
      </c>
      <c r="Q71" s="2"/>
      <c r="R71" s="2"/>
      <c r="S71" s="2"/>
      <c r="T71" s="71"/>
      <c r="U71" s="171"/>
    </row>
    <row r="72" spans="13:21">
      <c r="M72" t="s">
        <v>14</v>
      </c>
      <c r="O72" s="2"/>
      <c r="P72" s="64">
        <v>160</v>
      </c>
      <c r="Q72" s="2"/>
      <c r="R72" s="2"/>
      <c r="S72" s="2"/>
      <c r="T72" s="71"/>
      <c r="U72" s="171"/>
    </row>
    <row r="73" spans="13:21">
      <c r="M73" t="s">
        <v>15</v>
      </c>
      <c r="O73" s="2"/>
      <c r="P73" s="64">
        <v>0</v>
      </c>
      <c r="Q73" s="2"/>
      <c r="R73" s="2"/>
      <c r="S73" s="2"/>
      <c r="T73" s="71"/>
    </row>
    <row r="74" spans="13:21">
      <c r="M74" t="s">
        <v>198</v>
      </c>
      <c r="O74" s="2"/>
      <c r="P74" s="64">
        <v>250</v>
      </c>
      <c r="Q74" s="2"/>
      <c r="R74" s="2"/>
      <c r="S74" s="2"/>
      <c r="T74" s="71"/>
      <c r="U74"/>
    </row>
    <row r="75" spans="13:21">
      <c r="P75" s="64"/>
      <c r="S75" s="71"/>
      <c r="T75" s="71"/>
      <c r="U75"/>
    </row>
    <row r="76" spans="13:21">
      <c r="O76" s="2"/>
      <c r="P76" s="9">
        <f>SUM(P65:P75)</f>
        <v>5095</v>
      </c>
      <c r="S76" s="2"/>
      <c r="T76" s="2"/>
    </row>
    <row r="77" spans="13:21">
      <c r="M77" t="s">
        <v>304</v>
      </c>
      <c r="P77" s="64">
        <v>2175</v>
      </c>
      <c r="T77" s="71"/>
    </row>
    <row r="78" spans="13:21">
      <c r="P78" s="9">
        <f>P76+P77</f>
        <v>7270</v>
      </c>
      <c r="S78" s="2"/>
      <c r="T78" s="2"/>
    </row>
    <row r="79" spans="13:21">
      <c r="M79" t="s">
        <v>336</v>
      </c>
      <c r="P79" s="64">
        <v>2500</v>
      </c>
    </row>
    <row r="80" spans="13:21">
      <c r="P80" s="9">
        <f>P78-P79</f>
        <v>4770</v>
      </c>
      <c r="Q80" s="75"/>
      <c r="R80" s="20"/>
      <c r="U80"/>
    </row>
    <row r="81" spans="13:21">
      <c r="M81" t="s">
        <v>306</v>
      </c>
      <c r="P81" s="2">
        <v>300</v>
      </c>
      <c r="U81"/>
    </row>
    <row r="82" spans="13:21">
      <c r="M82" s="20" t="s">
        <v>337</v>
      </c>
      <c r="N82" s="20"/>
      <c r="O82" s="20"/>
      <c r="P82" s="7">
        <f>P80-P81</f>
        <v>4470</v>
      </c>
    </row>
    <row r="84" spans="13:21">
      <c r="M84" s="21" t="s">
        <v>338</v>
      </c>
    </row>
  </sheetData>
  <mergeCells count="3">
    <mergeCell ref="C14:E14"/>
    <mergeCell ref="C15:E15"/>
    <mergeCell ref="U71:U72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scale="51" orientation="landscape" horizontalDpi="4294967294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O16" sqref="O16"/>
    </sheetView>
  </sheetViews>
  <sheetFormatPr defaultColWidth="8.85546875" defaultRowHeight="12.75"/>
  <cols>
    <col min="2" max="2" width="14.7109375" customWidth="1"/>
    <col min="4" max="4" width="2.140625" customWidth="1"/>
    <col min="8" max="8" width="12.42578125" customWidth="1"/>
    <col min="10" max="10" width="1.85546875" customWidth="1"/>
  </cols>
  <sheetData>
    <row r="1" spans="1:11" ht="25.5">
      <c r="A1" s="26" t="s">
        <v>349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350</v>
      </c>
      <c r="F4" s="73"/>
      <c r="G4" s="9" t="s">
        <v>27</v>
      </c>
      <c r="H4" s="2"/>
      <c r="I4" s="2"/>
      <c r="J4" s="2"/>
      <c r="K4" s="25" t="s">
        <v>350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2100.16</v>
      </c>
      <c r="J5" s="2"/>
      <c r="K5" s="24">
        <v>2055.4899999999998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1155</v>
      </c>
      <c r="J6" s="2"/>
      <c r="K6" s="24">
        <v>1376.27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440.92</v>
      </c>
      <c r="J7" s="2"/>
      <c r="K7" s="24">
        <v>419.19</v>
      </c>
    </row>
    <row r="8" spans="1:11">
      <c r="A8" t="s">
        <v>26</v>
      </c>
      <c r="C8" s="2">
        <v>0.49</v>
      </c>
      <c r="D8" s="2"/>
      <c r="E8" s="24">
        <v>6.03</v>
      </c>
      <c r="F8" s="74"/>
      <c r="G8" s="2" t="s">
        <v>30</v>
      </c>
      <c r="H8" s="2"/>
      <c r="I8" s="2">
        <v>56.68</v>
      </c>
      <c r="J8" s="2"/>
      <c r="K8" s="24">
        <v>42.51</v>
      </c>
    </row>
    <row r="9" spans="1:11">
      <c r="A9" t="s">
        <v>49</v>
      </c>
      <c r="C9" s="2">
        <v>0.22</v>
      </c>
      <c r="D9" s="2"/>
      <c r="E9" s="24">
        <v>0.96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283</v>
      </c>
      <c r="C10" s="2">
        <v>75</v>
      </c>
      <c r="E10" s="24">
        <v>100</v>
      </c>
      <c r="F10" s="72"/>
      <c r="G10" s="2" t="s">
        <v>14</v>
      </c>
      <c r="H10" s="2"/>
      <c r="I10" s="2">
        <v>140</v>
      </c>
      <c r="J10" s="2"/>
      <c r="K10" s="24">
        <v>140</v>
      </c>
    </row>
    <row r="11" spans="1:11">
      <c r="A11" t="s">
        <v>258</v>
      </c>
      <c r="C11" s="48">
        <v>335</v>
      </c>
      <c r="D11" s="48"/>
      <c r="E11" s="24">
        <v>445</v>
      </c>
      <c r="F11" s="72"/>
      <c r="G11" s="2" t="s">
        <v>354</v>
      </c>
      <c r="I11" s="2">
        <v>15</v>
      </c>
      <c r="K11" s="24">
        <v>0</v>
      </c>
    </row>
    <row r="12" spans="1:11">
      <c r="C12" s="2">
        <f>SUM(C5:C11)</f>
        <v>5096.71</v>
      </c>
      <c r="D12" s="2"/>
      <c r="E12" s="24">
        <f>SUM(E5:E11)</f>
        <v>5237.99</v>
      </c>
      <c r="F12" s="72"/>
      <c r="G12" s="2" t="s">
        <v>353</v>
      </c>
      <c r="I12" s="2">
        <v>16.079999999999998</v>
      </c>
      <c r="K12" s="24">
        <v>0</v>
      </c>
    </row>
    <row r="13" spans="1:11">
      <c r="A13" t="s">
        <v>34</v>
      </c>
      <c r="C13" s="2">
        <v>2285.1</v>
      </c>
      <c r="D13" s="2"/>
      <c r="E13" s="24">
        <v>2676.44</v>
      </c>
      <c r="F13" s="72"/>
      <c r="G13" s="2" t="s">
        <v>319</v>
      </c>
      <c r="H13" s="2"/>
      <c r="I13" s="2">
        <v>75</v>
      </c>
      <c r="J13" s="2"/>
      <c r="K13" s="50">
        <v>122.87</v>
      </c>
    </row>
    <row r="14" spans="1:11">
      <c r="A14" t="s">
        <v>232</v>
      </c>
      <c r="C14" s="2">
        <v>38.5</v>
      </c>
      <c r="D14" s="2"/>
      <c r="E14" s="24">
        <v>0</v>
      </c>
      <c r="F14" s="72"/>
      <c r="G14" s="2" t="s">
        <v>320</v>
      </c>
      <c r="I14" s="2">
        <v>0</v>
      </c>
      <c r="K14" s="24">
        <v>1440</v>
      </c>
    </row>
    <row r="15" spans="1:11">
      <c r="C15" s="2">
        <f>SUM(C12:C14)</f>
        <v>7420.3099999999995</v>
      </c>
      <c r="D15" s="2"/>
      <c r="E15" s="24">
        <f>SUM(E12:E14)</f>
        <v>7914.43</v>
      </c>
      <c r="F15" s="72"/>
      <c r="G15" s="2" t="s">
        <v>352</v>
      </c>
      <c r="I15" s="2">
        <v>220.84</v>
      </c>
      <c r="K15" s="24">
        <v>0</v>
      </c>
    </row>
    <row r="16" spans="1:11">
      <c r="A16" t="s">
        <v>35</v>
      </c>
      <c r="C16" s="2">
        <v>3137.51</v>
      </c>
      <c r="D16" s="2"/>
      <c r="E16" s="24">
        <v>2285.1</v>
      </c>
      <c r="F16" s="72"/>
      <c r="G16" s="2"/>
      <c r="H16" s="2"/>
      <c r="I16" s="2">
        <f>SUM(I5:I15)</f>
        <v>4231.6799999999994</v>
      </c>
      <c r="J16" s="2"/>
      <c r="K16" s="24">
        <f>SUM(K5:K15)</f>
        <v>5608.33</v>
      </c>
    </row>
    <row r="17" spans="1:11">
      <c r="C17" s="2">
        <f>C15-C16</f>
        <v>4282.7999999999993</v>
      </c>
      <c r="D17" s="2"/>
      <c r="E17" s="24">
        <f>E15-E16</f>
        <v>5629.33</v>
      </c>
      <c r="F17" s="2"/>
      <c r="G17" s="2" t="s">
        <v>233</v>
      </c>
      <c r="H17" s="2"/>
      <c r="I17" s="2">
        <v>51.12</v>
      </c>
      <c r="J17" s="2"/>
      <c r="K17" s="24">
        <v>21</v>
      </c>
    </row>
    <row r="18" spans="1:11">
      <c r="A18" s="57"/>
      <c r="B18" s="57"/>
      <c r="C18" s="58"/>
      <c r="D18" s="58"/>
      <c r="E18" s="58"/>
      <c r="F18" s="58"/>
      <c r="I18" s="2">
        <f>SUM(I16:I17)</f>
        <v>4282.7999999999993</v>
      </c>
      <c r="K18" s="24">
        <f>SUM(K16:K17)</f>
        <v>5629.33</v>
      </c>
    </row>
    <row r="19" spans="1:11">
      <c r="A19" s="21" t="s">
        <v>92</v>
      </c>
      <c r="C19" s="2"/>
      <c r="D19" s="2"/>
      <c r="E19" s="2"/>
      <c r="F19" s="58"/>
      <c r="G19" s="2"/>
      <c r="H19" s="2"/>
      <c r="I19" s="2"/>
      <c r="J19" s="2"/>
      <c r="K19" s="2"/>
    </row>
    <row r="20" spans="1:11">
      <c r="A20" s="54" t="s">
        <v>93</v>
      </c>
      <c r="C20" s="2"/>
      <c r="D20" s="2"/>
      <c r="E20" s="2"/>
      <c r="F20" s="58"/>
      <c r="G20" s="2"/>
      <c r="H20" s="2"/>
      <c r="I20" s="2"/>
      <c r="J20" s="2"/>
      <c r="K20" s="2"/>
    </row>
    <row r="21" spans="1:11">
      <c r="A21" t="s">
        <v>94</v>
      </c>
      <c r="C21" s="2">
        <v>960.56</v>
      </c>
      <c r="D21" s="2"/>
      <c r="E21" s="24">
        <v>954.53</v>
      </c>
      <c r="F21" s="2"/>
      <c r="G21" s="2"/>
      <c r="H21" s="2"/>
      <c r="I21" s="2"/>
      <c r="J21" s="2"/>
      <c r="K21" s="2"/>
    </row>
    <row r="22" spans="1:11">
      <c r="A22" t="s">
        <v>95</v>
      </c>
      <c r="C22" s="2">
        <v>961.05</v>
      </c>
      <c r="D22" s="2"/>
      <c r="E22" s="24">
        <v>960.56</v>
      </c>
      <c r="F22" s="2"/>
      <c r="G22" s="2"/>
      <c r="H22" s="2"/>
      <c r="I22" s="2"/>
      <c r="J22" s="2"/>
      <c r="K22" s="2"/>
    </row>
    <row r="23" spans="1:11" ht="44.25">
      <c r="A23" t="s">
        <v>96</v>
      </c>
      <c r="C23" s="2">
        <v>0.49</v>
      </c>
      <c r="D23" s="2"/>
      <c r="E23" s="24">
        <v>6.03</v>
      </c>
      <c r="F23" s="2"/>
      <c r="G23" s="96" t="s">
        <v>38</v>
      </c>
      <c r="H23" s="97"/>
      <c r="I23" s="97"/>
      <c r="J23" s="97"/>
      <c r="K23" s="97"/>
    </row>
    <row r="24" spans="1:11">
      <c r="C24" s="2"/>
      <c r="D24" s="2"/>
      <c r="E24" s="24"/>
      <c r="F24" s="2"/>
      <c r="G24" s="2" t="s">
        <v>102</v>
      </c>
      <c r="H24" s="2"/>
      <c r="I24" s="2"/>
      <c r="J24" s="2"/>
      <c r="K24" s="2"/>
    </row>
    <row r="25" spans="1:11">
      <c r="A25" s="54" t="s">
        <v>97</v>
      </c>
      <c r="C25" s="2"/>
      <c r="D25" s="2"/>
      <c r="E25" s="24"/>
    </row>
    <row r="26" spans="1:11">
      <c r="A26" t="s">
        <v>94</v>
      </c>
      <c r="C26" s="2">
        <v>1324.54</v>
      </c>
      <c r="D26" s="2"/>
      <c r="E26" s="24">
        <v>1721.91</v>
      </c>
    </row>
    <row r="27" spans="1:11">
      <c r="A27" t="s">
        <v>95</v>
      </c>
      <c r="C27" s="2">
        <v>2176.46</v>
      </c>
      <c r="D27" s="2"/>
      <c r="E27" s="24">
        <v>1324.54</v>
      </c>
    </row>
    <row r="28" spans="1:11">
      <c r="A28" t="s">
        <v>96</v>
      </c>
      <c r="C28" s="2">
        <v>851.92</v>
      </c>
      <c r="D28" s="2"/>
      <c r="E28" s="24">
        <f>E27-E26</f>
        <v>-397.37000000000012</v>
      </c>
    </row>
    <row r="29" spans="1:11">
      <c r="C29" s="2"/>
      <c r="D29" s="2"/>
      <c r="E29" s="24"/>
    </row>
    <row r="30" spans="1:11">
      <c r="A30" t="s">
        <v>351</v>
      </c>
      <c r="C30" s="2">
        <v>852.41</v>
      </c>
      <c r="D30" s="2"/>
      <c r="E30" s="24">
        <f>E23+E28</f>
        <v>-391.34000000000015</v>
      </c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topLeftCell="A4" workbookViewId="0">
      <selection activeCell="P40" sqref="P40"/>
    </sheetView>
  </sheetViews>
  <sheetFormatPr defaultColWidth="8.85546875" defaultRowHeight="12.75"/>
  <cols>
    <col min="1" max="1" width="10.140625" bestFit="1" customWidth="1"/>
    <col min="2" max="2" width="4.28515625" customWidth="1"/>
    <col min="3" max="3" width="23.85546875" customWidth="1"/>
    <col min="4" max="4" width="3.140625" customWidth="1"/>
  </cols>
  <sheetData>
    <row r="1" spans="1:21">
      <c r="A1" s="11" t="s">
        <v>106</v>
      </c>
    </row>
    <row r="2" spans="1:21" s="42" customFormat="1">
      <c r="A2" s="41"/>
    </row>
    <row r="3" spans="1:21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34" customFormat="1" ht="39" customHeight="1">
      <c r="A4" s="36" t="s">
        <v>0</v>
      </c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>
      <c r="A5" s="11"/>
      <c r="C5" t="s">
        <v>20</v>
      </c>
      <c r="E5" s="2"/>
      <c r="F5" s="2"/>
      <c r="G5" s="40">
        <v>3715.34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29">
        <v>35968</v>
      </c>
      <c r="C6" t="s">
        <v>68</v>
      </c>
      <c r="E6" s="2"/>
      <c r="F6" s="2">
        <v>32.85</v>
      </c>
      <c r="G6" s="40">
        <f t="shared" ref="G6:G11" si="0">G5+E6+F6</f>
        <v>3748.19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29">
        <v>36059</v>
      </c>
      <c r="C7" t="s">
        <v>68</v>
      </c>
      <c r="E7" s="2"/>
      <c r="F7" s="2">
        <v>35.04</v>
      </c>
      <c r="G7" s="40">
        <f t="shared" si="0"/>
        <v>3783.23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29">
        <v>36143</v>
      </c>
      <c r="C8" t="s">
        <v>68</v>
      </c>
      <c r="E8" s="2"/>
      <c r="F8" s="2">
        <v>29.19</v>
      </c>
      <c r="G8" s="40">
        <f t="shared" si="0"/>
        <v>3812.42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>
      <c r="A9" s="29">
        <v>36221</v>
      </c>
      <c r="C9" t="s">
        <v>83</v>
      </c>
      <c r="E9" s="2">
        <v>-600</v>
      </c>
      <c r="F9" s="2"/>
      <c r="G9" s="40">
        <f t="shared" si="0"/>
        <v>3212.42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29">
        <v>36241</v>
      </c>
      <c r="C10" t="s">
        <v>68</v>
      </c>
      <c r="E10" s="2"/>
      <c r="F10" s="2">
        <v>21.36</v>
      </c>
      <c r="G10" s="40">
        <f t="shared" si="0"/>
        <v>3233.78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>
      <c r="A11" s="63"/>
      <c r="E11" s="2"/>
      <c r="F11" s="2"/>
      <c r="G11" s="40">
        <f t="shared" si="0"/>
        <v>3233.78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42" customFormat="1"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>
      <c r="A13" s="11" t="s">
        <v>42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49.5" customHeight="1">
      <c r="A14" s="12" t="s">
        <v>0</v>
      </c>
      <c r="B14" s="14" t="s">
        <v>1</v>
      </c>
      <c r="C14" s="1" t="s">
        <v>2</v>
      </c>
      <c r="D14" s="28" t="s">
        <v>54</v>
      </c>
      <c r="E14" s="1" t="s">
        <v>3</v>
      </c>
      <c r="F14" s="3" t="s">
        <v>4</v>
      </c>
      <c r="G14" s="4" t="s">
        <v>5</v>
      </c>
      <c r="H14" s="30" t="s">
        <v>63</v>
      </c>
      <c r="I14" s="3" t="s">
        <v>6</v>
      </c>
      <c r="J14" s="3" t="s">
        <v>7</v>
      </c>
      <c r="K14" s="3" t="s">
        <v>8</v>
      </c>
      <c r="L14" s="5" t="s">
        <v>9</v>
      </c>
      <c r="M14" s="5" t="s">
        <v>10</v>
      </c>
      <c r="N14" s="3" t="s">
        <v>11</v>
      </c>
      <c r="O14" s="3" t="s">
        <v>12</v>
      </c>
      <c r="P14" s="3" t="s">
        <v>22</v>
      </c>
      <c r="Q14" s="3" t="s">
        <v>13</v>
      </c>
      <c r="R14" s="3" t="s">
        <v>14</v>
      </c>
      <c r="S14" s="3" t="s">
        <v>15</v>
      </c>
      <c r="T14" s="5" t="s">
        <v>19</v>
      </c>
      <c r="U14" s="3" t="s">
        <v>16</v>
      </c>
    </row>
    <row r="15" spans="1:21">
      <c r="A15" s="13"/>
      <c r="C15" s="170" t="s">
        <v>110</v>
      </c>
      <c r="D15" s="170"/>
      <c r="E15" s="170"/>
      <c r="F15" s="7"/>
      <c r="G15" s="8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>
      <c r="A16" s="13"/>
      <c r="C16" s="170" t="s">
        <v>17</v>
      </c>
      <c r="D16" s="170"/>
      <c r="E16" s="170"/>
      <c r="F16" s="9">
        <f>SUM(F17:F65)</f>
        <v>2071.2400000000002</v>
      </c>
      <c r="G16" s="10"/>
      <c r="H16" s="32"/>
      <c r="I16" s="9">
        <f t="shared" ref="I16:U16" si="1">SUM(I17:I65)</f>
        <v>2520</v>
      </c>
      <c r="J16" s="9">
        <f t="shared" si="1"/>
        <v>86.95</v>
      </c>
      <c r="K16" s="9">
        <f t="shared" si="1"/>
        <v>450</v>
      </c>
      <c r="L16" s="9">
        <f t="shared" si="1"/>
        <v>660</v>
      </c>
      <c r="M16" s="9">
        <f t="shared" si="1"/>
        <v>56</v>
      </c>
      <c r="N16" s="9">
        <f t="shared" si="1"/>
        <v>92.59</v>
      </c>
      <c r="O16" s="9">
        <f t="shared" si="1"/>
        <v>83.06</v>
      </c>
      <c r="P16" s="9">
        <f t="shared" si="1"/>
        <v>370</v>
      </c>
      <c r="Q16" s="9">
        <f t="shared" si="1"/>
        <v>24</v>
      </c>
      <c r="R16" s="9">
        <f t="shared" si="1"/>
        <v>496.85</v>
      </c>
      <c r="S16" s="9">
        <f t="shared" si="1"/>
        <v>0</v>
      </c>
      <c r="T16" s="9">
        <f t="shared" si="1"/>
        <v>200.55</v>
      </c>
      <c r="U16" s="9">
        <f t="shared" si="1"/>
        <v>0</v>
      </c>
    </row>
    <row r="17" spans="1:20">
      <c r="C17" t="s">
        <v>20</v>
      </c>
      <c r="D17" t="s">
        <v>55</v>
      </c>
      <c r="F17" s="2"/>
      <c r="G17" s="6">
        <v>258.94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15">
        <v>35892</v>
      </c>
      <c r="C18" t="s">
        <v>112</v>
      </c>
      <c r="E18" t="s">
        <v>44</v>
      </c>
      <c r="F18" s="2">
        <v>1.2</v>
      </c>
      <c r="G18" s="6">
        <f>G17+F18-H18-I18</f>
        <v>260.14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15">
        <v>35900</v>
      </c>
      <c r="C19" t="s">
        <v>113</v>
      </c>
      <c r="E19">
        <v>100235</v>
      </c>
      <c r="F19" s="2"/>
      <c r="G19" s="6">
        <f t="shared" ref="G19:G55" si="2">G18+F19-H19-I19</f>
        <v>204.14</v>
      </c>
      <c r="H19" s="16"/>
      <c r="I19" s="2">
        <v>56</v>
      </c>
      <c r="J19" s="2"/>
      <c r="K19" s="2"/>
      <c r="L19" s="2"/>
      <c r="M19" s="2">
        <v>56</v>
      </c>
      <c r="N19" s="2"/>
      <c r="O19" s="2"/>
      <c r="P19" s="2"/>
      <c r="Q19" s="2"/>
      <c r="R19" s="2"/>
      <c r="S19" s="2"/>
      <c r="T19" s="2"/>
    </row>
    <row r="20" spans="1:20">
      <c r="A20" s="15">
        <v>35900</v>
      </c>
      <c r="C20" t="s">
        <v>114</v>
      </c>
      <c r="E20">
        <v>100236</v>
      </c>
      <c r="F20" s="2"/>
      <c r="G20" s="6">
        <f t="shared" si="2"/>
        <v>104.13999999999999</v>
      </c>
      <c r="H20" s="16"/>
      <c r="I20" s="2">
        <v>100</v>
      </c>
      <c r="J20" s="2"/>
      <c r="K20" s="2"/>
      <c r="L20" s="2">
        <v>100</v>
      </c>
      <c r="M20" s="2"/>
      <c r="N20" s="2"/>
      <c r="O20" s="2"/>
      <c r="P20" s="2"/>
      <c r="Q20" s="2"/>
      <c r="R20" s="2"/>
      <c r="S20" s="2"/>
      <c r="T20" s="2"/>
    </row>
    <row r="21" spans="1:20">
      <c r="A21" s="15">
        <v>35900</v>
      </c>
      <c r="C21" t="s">
        <v>115</v>
      </c>
      <c r="E21">
        <v>100237</v>
      </c>
      <c r="F21" s="2"/>
      <c r="G21" s="6">
        <f t="shared" si="2"/>
        <v>92.139999999999986</v>
      </c>
      <c r="H21" s="16"/>
      <c r="I21" s="2">
        <v>12</v>
      </c>
      <c r="J21" s="2"/>
      <c r="K21" s="2"/>
      <c r="L21" s="2"/>
      <c r="M21" s="2"/>
      <c r="N21" s="2"/>
      <c r="O21" s="2"/>
      <c r="P21" s="2"/>
      <c r="Q21" s="2">
        <v>12</v>
      </c>
      <c r="R21" s="2"/>
      <c r="S21" s="2"/>
      <c r="T21" s="2"/>
    </row>
    <row r="22" spans="1:20">
      <c r="A22" s="15">
        <v>35900</v>
      </c>
      <c r="C22" t="s">
        <v>116</v>
      </c>
      <c r="E22">
        <v>100238</v>
      </c>
      <c r="F22" s="2"/>
      <c r="G22" s="6">
        <f t="shared" si="2"/>
        <v>35.379999999999988</v>
      </c>
      <c r="H22" s="16"/>
      <c r="I22" s="2">
        <v>56.76</v>
      </c>
      <c r="J22" s="2"/>
      <c r="K22" s="2"/>
      <c r="L22" s="2"/>
      <c r="M22" s="2"/>
      <c r="N22" s="2"/>
      <c r="O22" s="2">
        <v>56.76</v>
      </c>
      <c r="P22" s="2"/>
      <c r="Q22" s="2"/>
      <c r="R22" s="2"/>
      <c r="S22" s="2"/>
      <c r="T22" s="2"/>
    </row>
    <row r="23" spans="1:20">
      <c r="A23" s="15">
        <v>35900</v>
      </c>
      <c r="C23" t="s">
        <v>117</v>
      </c>
      <c r="E23" t="s">
        <v>46</v>
      </c>
      <c r="F23" s="2">
        <v>11</v>
      </c>
      <c r="G23" s="6">
        <f t="shared" si="2"/>
        <v>46.379999999999988</v>
      </c>
      <c r="H23" s="1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15">
        <v>35909</v>
      </c>
      <c r="C24" t="s">
        <v>117</v>
      </c>
      <c r="E24" t="s">
        <v>46</v>
      </c>
      <c r="F24" s="2">
        <v>62</v>
      </c>
      <c r="G24" s="6">
        <f t="shared" si="2"/>
        <v>108.38</v>
      </c>
      <c r="H24" s="1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63" customFormat="1">
      <c r="A25" s="67">
        <v>35913</v>
      </c>
      <c r="C25" s="63" t="s">
        <v>118</v>
      </c>
      <c r="E25" s="63" t="s">
        <v>44</v>
      </c>
      <c r="F25" s="64">
        <v>700</v>
      </c>
      <c r="G25" s="65">
        <f t="shared" si="2"/>
        <v>808.38</v>
      </c>
      <c r="H25" s="66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</row>
    <row r="26" spans="1:20">
      <c r="A26" s="15">
        <v>35913</v>
      </c>
      <c r="C26" s="63" t="s">
        <v>114</v>
      </c>
      <c r="E26">
        <v>100239</v>
      </c>
      <c r="F26" s="2"/>
      <c r="G26" s="6">
        <f t="shared" si="2"/>
        <v>708.38</v>
      </c>
      <c r="H26" s="16"/>
      <c r="I26" s="2">
        <v>100</v>
      </c>
      <c r="J26" s="2"/>
      <c r="K26" s="2"/>
      <c r="L26" s="2">
        <v>100</v>
      </c>
      <c r="M26" s="2"/>
      <c r="N26" s="2"/>
      <c r="O26" s="2"/>
      <c r="P26" s="2"/>
      <c r="Q26" s="2"/>
      <c r="R26" s="2"/>
      <c r="S26" s="2"/>
      <c r="T26" s="2"/>
    </row>
    <row r="27" spans="1:20">
      <c r="A27" s="15">
        <v>35938</v>
      </c>
      <c r="C27" s="63" t="s">
        <v>119</v>
      </c>
      <c r="E27">
        <v>100240</v>
      </c>
      <c r="F27" s="2"/>
      <c r="G27" s="6">
        <f t="shared" si="2"/>
        <v>615.79</v>
      </c>
      <c r="H27" s="16"/>
      <c r="I27" s="2">
        <v>92.59</v>
      </c>
      <c r="J27" s="2"/>
      <c r="K27" s="2"/>
      <c r="L27" s="2"/>
      <c r="M27" s="2"/>
      <c r="N27" s="2">
        <v>92.59</v>
      </c>
      <c r="O27" s="2"/>
      <c r="P27" s="2"/>
      <c r="Q27" s="2"/>
      <c r="R27" s="2"/>
      <c r="S27" s="2"/>
      <c r="T27" s="2"/>
    </row>
    <row r="28" spans="1:20">
      <c r="A28" s="15">
        <v>35968</v>
      </c>
      <c r="C28" s="63" t="s">
        <v>120</v>
      </c>
      <c r="E28" t="s">
        <v>44</v>
      </c>
      <c r="F28" s="2">
        <v>2.27</v>
      </c>
      <c r="G28" s="6">
        <f t="shared" si="2"/>
        <v>618.05999999999995</v>
      </c>
      <c r="H28" s="1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15">
        <v>35972</v>
      </c>
      <c r="C29" s="63" t="s">
        <v>114</v>
      </c>
      <c r="E29">
        <v>100241</v>
      </c>
      <c r="F29" s="2"/>
      <c r="G29" s="6">
        <f t="shared" si="2"/>
        <v>518.05999999999995</v>
      </c>
      <c r="H29" s="16"/>
      <c r="I29" s="2">
        <v>100</v>
      </c>
      <c r="J29" s="2"/>
      <c r="K29" s="2"/>
      <c r="L29" s="2">
        <v>100</v>
      </c>
      <c r="M29" s="2"/>
      <c r="N29" s="2"/>
      <c r="O29" s="2"/>
      <c r="P29" s="2"/>
      <c r="Q29" s="2"/>
      <c r="R29" s="2"/>
      <c r="S29" s="2"/>
      <c r="T29" s="2"/>
    </row>
    <row r="30" spans="1:20">
      <c r="A30" s="15">
        <v>35975</v>
      </c>
      <c r="C30" s="63" t="s">
        <v>28</v>
      </c>
      <c r="E30">
        <v>100242</v>
      </c>
      <c r="F30" s="2"/>
      <c r="G30" s="6">
        <f>G29+F30-H30-I30</f>
        <v>368.05999999999995</v>
      </c>
      <c r="H30" s="16"/>
      <c r="I30" s="2">
        <v>150</v>
      </c>
      <c r="J30" s="2"/>
      <c r="K30" s="2">
        <v>150</v>
      </c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15">
        <v>35993</v>
      </c>
      <c r="C31" s="63" t="s">
        <v>25</v>
      </c>
      <c r="E31" t="s">
        <v>46</v>
      </c>
      <c r="F31" s="2">
        <v>30</v>
      </c>
      <c r="G31" s="6">
        <f>G30+F31-H31-I31</f>
        <v>398.05999999999995</v>
      </c>
      <c r="H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15">
        <v>35993</v>
      </c>
      <c r="C32" s="63" t="s">
        <v>121</v>
      </c>
      <c r="F32" s="2">
        <v>450</v>
      </c>
      <c r="G32" s="6">
        <f>G31+F32-H32-I32</f>
        <v>848.06</v>
      </c>
      <c r="H32" s="1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15">
        <v>35993</v>
      </c>
      <c r="C33" s="63" t="s">
        <v>122</v>
      </c>
      <c r="E33" t="s">
        <v>46</v>
      </c>
      <c r="F33" s="2">
        <v>105</v>
      </c>
      <c r="G33" s="6">
        <f>G32+F33-H33-I33</f>
        <v>953.06</v>
      </c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15">
        <v>36007</v>
      </c>
      <c r="C34" s="63" t="s">
        <v>114</v>
      </c>
      <c r="E34">
        <v>100243</v>
      </c>
      <c r="F34" s="2"/>
      <c r="G34" s="6">
        <f>G33+F34-H34-I34</f>
        <v>843.06</v>
      </c>
      <c r="H34" s="16"/>
      <c r="I34" s="2">
        <v>110</v>
      </c>
      <c r="J34" s="2"/>
      <c r="K34" s="2"/>
      <c r="L34" s="2">
        <v>110</v>
      </c>
      <c r="M34" s="2"/>
      <c r="N34" s="2"/>
      <c r="O34" s="2"/>
      <c r="P34" s="2"/>
      <c r="Q34" s="2"/>
      <c r="R34" s="2"/>
      <c r="S34" s="2"/>
      <c r="T34" s="2"/>
    </row>
    <row r="35" spans="1:20">
      <c r="A35" s="15">
        <v>36030</v>
      </c>
      <c r="C35" s="63" t="s">
        <v>114</v>
      </c>
      <c r="E35">
        <v>100244</v>
      </c>
      <c r="F35" s="2"/>
      <c r="G35" s="6">
        <f t="shared" si="2"/>
        <v>743.06</v>
      </c>
      <c r="H35" s="16"/>
      <c r="I35" s="2">
        <v>100</v>
      </c>
      <c r="J35" s="2"/>
      <c r="K35" s="2"/>
      <c r="L35" s="2">
        <v>100</v>
      </c>
      <c r="M35" s="2"/>
      <c r="N35" s="2"/>
      <c r="O35" s="2"/>
      <c r="P35" s="2"/>
      <c r="Q35" s="2"/>
      <c r="R35" s="2"/>
      <c r="S35" s="2"/>
      <c r="T35" s="2"/>
    </row>
    <row r="36" spans="1:20">
      <c r="A36" s="15">
        <v>36058</v>
      </c>
      <c r="C36" s="63" t="s">
        <v>120</v>
      </c>
      <c r="E36" t="s">
        <v>44</v>
      </c>
      <c r="F36" s="2">
        <v>3.61</v>
      </c>
      <c r="G36" s="6">
        <f t="shared" si="2"/>
        <v>746.67</v>
      </c>
      <c r="H36" s="1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>
      <c r="A37" s="15">
        <v>36067</v>
      </c>
      <c r="C37" s="63" t="s">
        <v>130</v>
      </c>
      <c r="E37" t="s">
        <v>44</v>
      </c>
      <c r="F37" s="2">
        <v>700</v>
      </c>
      <c r="G37" s="6">
        <f t="shared" si="2"/>
        <v>1446.67</v>
      </c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15">
        <v>36072</v>
      </c>
      <c r="C38" s="63" t="s">
        <v>123</v>
      </c>
      <c r="E38">
        <v>100245</v>
      </c>
      <c r="F38" s="2"/>
      <c r="G38" s="6">
        <f t="shared" si="2"/>
        <v>1426.16</v>
      </c>
      <c r="H38" s="16"/>
      <c r="I38" s="2">
        <v>20.51</v>
      </c>
      <c r="J38" s="2"/>
      <c r="K38" s="2"/>
      <c r="L38" s="2"/>
      <c r="M38" s="2"/>
      <c r="N38" s="2"/>
      <c r="O38" s="2">
        <v>20.51</v>
      </c>
      <c r="P38" s="2"/>
      <c r="Q38" s="2"/>
      <c r="R38" s="2"/>
      <c r="S38" s="2"/>
      <c r="T38" s="2"/>
    </row>
    <row r="39" spans="1:20">
      <c r="A39" s="15">
        <v>36072</v>
      </c>
      <c r="C39" s="63" t="s">
        <v>28</v>
      </c>
      <c r="E39">
        <v>100246</v>
      </c>
      <c r="F39" s="2"/>
      <c r="G39" s="6">
        <f t="shared" si="2"/>
        <v>1276.1600000000001</v>
      </c>
      <c r="H39" s="16"/>
      <c r="I39" s="2">
        <v>150</v>
      </c>
      <c r="J39" s="2"/>
      <c r="K39" s="2">
        <v>150</v>
      </c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15">
        <v>36073</v>
      </c>
      <c r="C40" s="63" t="s">
        <v>124</v>
      </c>
      <c r="E40">
        <v>100247</v>
      </c>
      <c r="F40" s="2"/>
      <c r="G40" s="6">
        <f t="shared" si="2"/>
        <v>1026.1600000000001</v>
      </c>
      <c r="H40" s="16"/>
      <c r="I40" s="2">
        <v>250</v>
      </c>
      <c r="J40" s="2"/>
      <c r="K40" s="2"/>
      <c r="L40" s="2"/>
      <c r="M40" s="2"/>
      <c r="N40" s="2"/>
      <c r="O40" s="2"/>
      <c r="P40" s="2">
        <v>250</v>
      </c>
      <c r="Q40" s="2"/>
      <c r="R40" s="2"/>
      <c r="S40" s="2"/>
      <c r="T40" s="2"/>
    </row>
    <row r="41" spans="1:20">
      <c r="A41" s="15">
        <v>36088</v>
      </c>
      <c r="C41" s="63" t="s">
        <v>114</v>
      </c>
      <c r="E41">
        <v>100249</v>
      </c>
      <c r="F41" s="2"/>
      <c r="G41" s="6">
        <f t="shared" si="2"/>
        <v>876.16000000000008</v>
      </c>
      <c r="H41" s="16"/>
      <c r="I41" s="2">
        <v>150</v>
      </c>
      <c r="J41" s="2"/>
      <c r="K41" s="2"/>
      <c r="L41" s="2">
        <v>150</v>
      </c>
      <c r="M41" s="2"/>
      <c r="N41" s="2"/>
      <c r="O41" s="2"/>
      <c r="P41" s="2"/>
      <c r="Q41" s="2"/>
      <c r="R41" s="2"/>
      <c r="S41" s="2"/>
      <c r="T41" s="2"/>
    </row>
    <row r="42" spans="1:20">
      <c r="A42" s="15">
        <v>36088</v>
      </c>
      <c r="C42" s="63" t="s">
        <v>125</v>
      </c>
      <c r="E42">
        <v>100250</v>
      </c>
      <c r="F42" s="2"/>
      <c r="G42" s="6">
        <f t="shared" si="2"/>
        <v>781.16000000000008</v>
      </c>
      <c r="H42" s="16"/>
      <c r="I42" s="2">
        <v>95</v>
      </c>
      <c r="J42" s="2"/>
      <c r="K42" s="2"/>
      <c r="L42" s="2"/>
      <c r="M42" s="2"/>
      <c r="N42" s="2"/>
      <c r="O42" s="2"/>
      <c r="P42" s="2">
        <v>95</v>
      </c>
      <c r="Q42" s="2"/>
      <c r="R42" s="2"/>
      <c r="S42" s="2"/>
      <c r="T42" s="2"/>
    </row>
    <row r="43" spans="1:20">
      <c r="A43" s="15">
        <v>36090</v>
      </c>
      <c r="C43" s="63" t="s">
        <v>126</v>
      </c>
      <c r="E43">
        <v>100251</v>
      </c>
      <c r="F43" s="2"/>
      <c r="G43" s="6">
        <f t="shared" si="2"/>
        <v>751.16000000000008</v>
      </c>
      <c r="H43" s="16"/>
      <c r="I43" s="2">
        <v>30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30</v>
      </c>
    </row>
    <row r="44" spans="1:20">
      <c r="A44" s="15">
        <v>36108</v>
      </c>
      <c r="C44" s="63" t="s">
        <v>115</v>
      </c>
      <c r="E44">
        <v>100252</v>
      </c>
      <c r="F44" s="2"/>
      <c r="G44" s="6">
        <f t="shared" si="2"/>
        <v>739.16000000000008</v>
      </c>
      <c r="H44" s="16"/>
      <c r="I44" s="2">
        <v>12</v>
      </c>
      <c r="J44" s="2"/>
      <c r="K44" s="2"/>
      <c r="L44" s="2"/>
      <c r="M44" s="2"/>
      <c r="N44" s="2"/>
      <c r="O44" s="2"/>
      <c r="P44" s="2"/>
      <c r="Q44" s="2">
        <v>12</v>
      </c>
      <c r="R44" s="2"/>
      <c r="S44" s="2"/>
      <c r="T44" s="2"/>
    </row>
    <row r="45" spans="1:20">
      <c r="A45" s="15">
        <v>36143</v>
      </c>
      <c r="C45" s="63" t="s">
        <v>120</v>
      </c>
      <c r="E45" t="s">
        <v>44</v>
      </c>
      <c r="F45" s="2">
        <v>3.53</v>
      </c>
      <c r="G45" s="6">
        <f t="shared" si="2"/>
        <v>742.69</v>
      </c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A46" s="15">
        <v>36164</v>
      </c>
      <c r="C46" s="63" t="s">
        <v>127</v>
      </c>
      <c r="E46">
        <v>100253</v>
      </c>
      <c r="F46" s="2"/>
      <c r="G46" s="6">
        <f t="shared" si="2"/>
        <v>592.69000000000005</v>
      </c>
      <c r="H46" s="16"/>
      <c r="I46" s="2">
        <v>150</v>
      </c>
      <c r="J46" s="2"/>
      <c r="K46" s="2">
        <v>150</v>
      </c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A47" s="15">
        <v>36164</v>
      </c>
      <c r="C47" s="63" t="s">
        <v>123</v>
      </c>
      <c r="E47">
        <v>100254</v>
      </c>
      <c r="F47" s="2"/>
      <c r="G47" s="6">
        <f t="shared" si="2"/>
        <v>586.90000000000009</v>
      </c>
      <c r="H47" s="16"/>
      <c r="I47" s="2">
        <v>5.79</v>
      </c>
      <c r="J47" s="2"/>
      <c r="K47" s="2"/>
      <c r="L47" s="2"/>
      <c r="M47" s="2"/>
      <c r="N47" s="2"/>
      <c r="O47" s="2">
        <v>5.79</v>
      </c>
      <c r="P47" s="2"/>
      <c r="Q47" s="2"/>
      <c r="R47" s="2"/>
      <c r="S47" s="2"/>
      <c r="T47" s="2"/>
    </row>
    <row r="48" spans="1:20">
      <c r="A48" s="15">
        <v>36164</v>
      </c>
      <c r="C48" s="63" t="s">
        <v>126</v>
      </c>
      <c r="E48">
        <v>100255</v>
      </c>
      <c r="F48" s="2"/>
      <c r="G48" s="6">
        <f t="shared" si="2"/>
        <v>550.90000000000009</v>
      </c>
      <c r="H48" s="16"/>
      <c r="I48" s="2">
        <v>36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>
        <v>36</v>
      </c>
    </row>
    <row r="49" spans="1:20">
      <c r="A49" s="15">
        <v>36164</v>
      </c>
      <c r="C49" s="63" t="s">
        <v>128</v>
      </c>
      <c r="E49">
        <v>100256</v>
      </c>
      <c r="F49" s="2"/>
      <c r="G49" s="6">
        <f t="shared" si="2"/>
        <v>525.90000000000009</v>
      </c>
      <c r="H49" s="16"/>
      <c r="I49" s="2">
        <v>25</v>
      </c>
      <c r="J49" s="2"/>
      <c r="K49" s="2"/>
      <c r="L49" s="2"/>
      <c r="M49" s="2"/>
      <c r="N49" s="2"/>
      <c r="O49" s="2"/>
      <c r="P49" s="2">
        <v>25</v>
      </c>
      <c r="Q49" s="2"/>
      <c r="R49" s="2"/>
      <c r="S49" s="2"/>
      <c r="T49" s="2"/>
    </row>
    <row r="50" spans="1:20">
      <c r="A50" s="15">
        <v>36220</v>
      </c>
      <c r="C50" s="63" t="s">
        <v>129</v>
      </c>
      <c r="E50">
        <v>100257</v>
      </c>
      <c r="F50" s="2"/>
      <c r="G50" s="6">
        <f t="shared" si="2"/>
        <v>391.35000000000008</v>
      </c>
      <c r="H50" s="16"/>
      <c r="I50" s="2">
        <v>134.55000000000001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>
        <v>134.55000000000001</v>
      </c>
    </row>
    <row r="51" spans="1:20">
      <c r="A51" s="15">
        <v>36221</v>
      </c>
      <c r="C51" s="63" t="s">
        <v>67</v>
      </c>
      <c r="E51" t="s">
        <v>65</v>
      </c>
      <c r="F51" s="2"/>
      <c r="G51" s="6">
        <f t="shared" si="2"/>
        <v>991.35000000000014</v>
      </c>
      <c r="H51" s="16">
        <v>-600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>
      <c r="A52" s="15">
        <v>36221</v>
      </c>
      <c r="C52" s="63" t="s">
        <v>59</v>
      </c>
      <c r="E52">
        <v>100258</v>
      </c>
      <c r="F52" s="2"/>
      <c r="G52" s="6">
        <f t="shared" si="2"/>
        <v>851.5200000000001</v>
      </c>
      <c r="H52" s="16"/>
      <c r="I52" s="2">
        <v>139.83000000000001</v>
      </c>
      <c r="J52" s="2">
        <v>20.83</v>
      </c>
      <c r="K52" s="2"/>
      <c r="L52" s="2"/>
      <c r="M52" s="2"/>
      <c r="N52" s="2"/>
      <c r="O52" s="2"/>
      <c r="P52" s="2"/>
      <c r="Q52" s="2"/>
      <c r="R52" s="2">
        <v>119</v>
      </c>
      <c r="S52" s="2"/>
      <c r="T52" s="2"/>
    </row>
    <row r="53" spans="1:20">
      <c r="A53" s="15">
        <v>36221</v>
      </c>
      <c r="C53" s="63" t="s">
        <v>59</v>
      </c>
      <c r="E53">
        <v>100259</v>
      </c>
      <c r="F53" s="2"/>
      <c r="G53" s="6">
        <f t="shared" si="2"/>
        <v>407.55000000000007</v>
      </c>
      <c r="H53" s="16"/>
      <c r="I53" s="2">
        <v>443.97</v>
      </c>
      <c r="J53" s="2">
        <v>66.12</v>
      </c>
      <c r="K53" s="2"/>
      <c r="L53" s="2"/>
      <c r="M53" s="2"/>
      <c r="N53" s="2"/>
      <c r="O53" s="2"/>
      <c r="P53" s="2"/>
      <c r="Q53" s="2"/>
      <c r="R53" s="2">
        <v>377.85</v>
      </c>
      <c r="S53" s="2"/>
      <c r="T53" s="2"/>
    </row>
    <row r="54" spans="1:20">
      <c r="A54" s="15">
        <v>36240</v>
      </c>
      <c r="C54" s="63" t="s">
        <v>120</v>
      </c>
      <c r="E54" t="s">
        <v>44</v>
      </c>
      <c r="F54" s="2">
        <v>1.32</v>
      </c>
      <c r="G54" s="6">
        <f t="shared" si="2"/>
        <v>408.87000000000006</v>
      </c>
      <c r="H54" s="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15">
        <v>36249</v>
      </c>
      <c r="C55" s="63" t="s">
        <v>112</v>
      </c>
      <c r="E55" t="s">
        <v>44</v>
      </c>
      <c r="F55" s="2">
        <v>1.31</v>
      </c>
      <c r="G55" s="6">
        <f t="shared" si="2"/>
        <v>410.18000000000006</v>
      </c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F56" s="16"/>
      <c r="G56" s="16"/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1:20">
      <c r="F57" s="16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F58" s="16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F59" s="16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F60" s="16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F61" s="16"/>
      <c r="G61" s="16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F62" s="16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F63" s="16"/>
      <c r="G63" s="16"/>
      <c r="H63" s="1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F64" s="16"/>
      <c r="G64" s="16"/>
      <c r="H64" s="1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6:20">
      <c r="F65" s="16"/>
      <c r="G65" s="16"/>
      <c r="H65" s="1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</sheetData>
  <mergeCells count="2">
    <mergeCell ref="C15:E15"/>
    <mergeCell ref="C16:E16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6"/>
  <sheetViews>
    <sheetView workbookViewId="0">
      <selection activeCell="P53" sqref="P53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.42578125" customWidth="1"/>
    <col min="15" max="15" width="11.42578125" customWidth="1"/>
    <col min="21" max="21" width="8.85546875" style="2"/>
  </cols>
  <sheetData>
    <row r="1" spans="1:22">
      <c r="A1" s="11" t="s">
        <v>355</v>
      </c>
    </row>
    <row r="2" spans="1:22">
      <c r="A2" s="41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  <c r="V2" s="42"/>
    </row>
    <row r="3" spans="1:22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3"/>
    </row>
    <row r="4" spans="1:22" ht="33.75">
      <c r="A4" s="36" t="s">
        <v>0</v>
      </c>
      <c r="B4" s="34"/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4"/>
      <c r="V4" s="34"/>
    </row>
    <row r="5" spans="1:22">
      <c r="A5" s="85">
        <v>40269</v>
      </c>
      <c r="C5" t="s">
        <v>20</v>
      </c>
      <c r="E5" s="2"/>
      <c r="F5" s="2"/>
      <c r="G5" s="40">
        <v>961.05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2">
      <c r="A6" s="85">
        <v>40358</v>
      </c>
      <c r="C6" t="s">
        <v>300</v>
      </c>
      <c r="E6" s="2"/>
      <c r="F6" s="2">
        <v>0.12</v>
      </c>
      <c r="G6" s="40">
        <f t="shared" ref="G6:G11" si="0">G5+E6+F6</f>
        <v>961.17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2">
      <c r="A7" s="85">
        <v>40427</v>
      </c>
      <c r="C7" s="63" t="s">
        <v>300</v>
      </c>
      <c r="E7" s="2"/>
      <c r="F7" s="2">
        <v>0.12</v>
      </c>
      <c r="G7" s="40">
        <f t="shared" si="0"/>
        <v>961.29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2">
      <c r="A8" s="85">
        <v>40518</v>
      </c>
      <c r="C8" s="63" t="s">
        <v>300</v>
      </c>
      <c r="E8" s="2"/>
      <c r="F8" s="2">
        <v>0.12</v>
      </c>
      <c r="G8" s="40">
        <f t="shared" si="0"/>
        <v>961.41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2">
      <c r="A9" s="85">
        <v>40519</v>
      </c>
      <c r="C9" s="63" t="s">
        <v>382</v>
      </c>
      <c r="E9" s="2">
        <v>1000</v>
      </c>
      <c r="F9" s="2"/>
      <c r="G9" s="40">
        <f t="shared" si="0"/>
        <v>1961.4099999999999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2">
      <c r="A10" s="85">
        <v>40574</v>
      </c>
      <c r="C10" s="63" t="s">
        <v>382</v>
      </c>
      <c r="D10" s="63"/>
      <c r="E10" s="64">
        <v>1200</v>
      </c>
      <c r="F10" s="64"/>
      <c r="G10" s="81">
        <f t="shared" si="0"/>
        <v>3161.41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3"/>
    </row>
    <row r="11" spans="1:22" s="63" customFormat="1">
      <c r="A11" s="85">
        <v>40609</v>
      </c>
      <c r="C11" s="63" t="s">
        <v>300</v>
      </c>
      <c r="F11" s="64">
        <v>0.3</v>
      </c>
      <c r="G11" s="81">
        <f t="shared" si="0"/>
        <v>3161.71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3"/>
    </row>
    <row r="12" spans="1:22">
      <c r="A12" s="80" t="s">
        <v>394</v>
      </c>
      <c r="E12" s="2"/>
      <c r="F12" s="2"/>
      <c r="G12" s="40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3"/>
    </row>
    <row r="13" spans="1:22">
      <c r="A13" s="42"/>
      <c r="B13" s="42"/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2"/>
    </row>
    <row r="14" spans="1:22">
      <c r="A14" s="11" t="s">
        <v>42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 ht="66.75">
      <c r="A15" s="12" t="s">
        <v>0</v>
      </c>
      <c r="B15" s="14" t="s">
        <v>1</v>
      </c>
      <c r="C15" s="1" t="s">
        <v>2</v>
      </c>
      <c r="D15" s="28" t="s">
        <v>54</v>
      </c>
      <c r="E15" s="1" t="s">
        <v>3</v>
      </c>
      <c r="F15" s="3" t="s">
        <v>4</v>
      </c>
      <c r="G15" s="4" t="s">
        <v>5</v>
      </c>
      <c r="H15" s="30" t="s">
        <v>63</v>
      </c>
      <c r="I15" s="3" t="s">
        <v>6</v>
      </c>
      <c r="J15" s="3" t="s">
        <v>7</v>
      </c>
      <c r="K15" s="3" t="s">
        <v>8</v>
      </c>
      <c r="L15" s="5" t="s">
        <v>9</v>
      </c>
      <c r="M15" s="5" t="s">
        <v>10</v>
      </c>
      <c r="N15" s="3" t="s">
        <v>11</v>
      </c>
      <c r="O15" s="3" t="s">
        <v>12</v>
      </c>
      <c r="P15" s="3" t="s">
        <v>22</v>
      </c>
      <c r="Q15" s="3" t="s">
        <v>13</v>
      </c>
      <c r="R15" s="3" t="s">
        <v>14</v>
      </c>
      <c r="S15" s="3" t="s">
        <v>15</v>
      </c>
      <c r="T15" s="5" t="s">
        <v>19</v>
      </c>
      <c r="U15" s="3" t="s">
        <v>16</v>
      </c>
    </row>
    <row r="16" spans="1:22">
      <c r="A16" s="13"/>
      <c r="C16" s="170" t="s">
        <v>365</v>
      </c>
      <c r="D16" s="170"/>
      <c r="E16" s="170"/>
      <c r="F16" s="7">
        <v>4800</v>
      </c>
      <c r="G16" s="8"/>
      <c r="H16" s="45"/>
      <c r="I16" s="7">
        <f>SUM(K16:U16)</f>
        <v>5095</v>
      </c>
      <c r="J16" s="7"/>
      <c r="K16" s="7">
        <v>2175</v>
      </c>
      <c r="L16" s="7">
        <v>1750</v>
      </c>
      <c r="M16" s="7">
        <v>100</v>
      </c>
      <c r="N16" s="7">
        <v>460</v>
      </c>
      <c r="O16" s="7">
        <v>85</v>
      </c>
      <c r="P16" s="7">
        <v>100</v>
      </c>
      <c r="Q16" s="7">
        <v>15</v>
      </c>
      <c r="R16" s="7">
        <v>160</v>
      </c>
      <c r="S16" s="7">
        <v>0</v>
      </c>
      <c r="T16" s="7">
        <v>250</v>
      </c>
      <c r="U16" s="7">
        <v>0</v>
      </c>
    </row>
    <row r="17" spans="1:22">
      <c r="A17" s="13"/>
      <c r="C17" s="170" t="s">
        <v>17</v>
      </c>
      <c r="D17" s="170"/>
      <c r="E17" s="170"/>
      <c r="F17" s="9">
        <f>SUM(F18:F66)</f>
        <v>6216.07</v>
      </c>
      <c r="G17" s="10"/>
      <c r="H17" s="32"/>
      <c r="I17" s="9">
        <f t="shared" ref="I17:U17" si="1">SUM(I18:I66)</f>
        <v>3284.4199999999996</v>
      </c>
      <c r="J17" s="9">
        <f t="shared" si="1"/>
        <v>21</v>
      </c>
      <c r="K17" s="9">
        <f t="shared" si="1"/>
        <v>2121.1999999999998</v>
      </c>
      <c r="L17" s="9">
        <f t="shared" si="1"/>
        <v>770</v>
      </c>
      <c r="M17" s="9">
        <f t="shared" si="1"/>
        <v>60</v>
      </c>
      <c r="N17" s="9">
        <f t="shared" si="1"/>
        <v>486.74</v>
      </c>
      <c r="O17" s="9">
        <f t="shared" si="1"/>
        <v>57.2</v>
      </c>
      <c r="P17" s="9">
        <f t="shared" si="1"/>
        <v>100</v>
      </c>
      <c r="Q17" s="9">
        <f t="shared" si="1"/>
        <v>12</v>
      </c>
      <c r="R17" s="9">
        <f t="shared" si="1"/>
        <v>140</v>
      </c>
      <c r="S17" s="9">
        <f t="shared" si="1"/>
        <v>0</v>
      </c>
      <c r="T17" s="9">
        <f t="shared" si="1"/>
        <v>0</v>
      </c>
      <c r="U17" s="9">
        <f t="shared" si="1"/>
        <v>75.88</v>
      </c>
    </row>
    <row r="18" spans="1:22">
      <c r="A18" s="15">
        <v>40269</v>
      </c>
      <c r="C18" t="s">
        <v>20</v>
      </c>
      <c r="F18" s="2"/>
      <c r="G18" s="6">
        <v>2176.46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2">
      <c r="A19" s="15">
        <v>40274</v>
      </c>
      <c r="B19">
        <v>1</v>
      </c>
      <c r="C19" t="s">
        <v>356</v>
      </c>
      <c r="D19" s="63" t="s">
        <v>66</v>
      </c>
      <c r="E19" t="s">
        <v>44</v>
      </c>
      <c r="F19" s="2">
        <v>1200</v>
      </c>
      <c r="G19" s="6">
        <f>G18+F19-I19-H19</f>
        <v>3376.46</v>
      </c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2">
      <c r="A20" s="15">
        <v>40281</v>
      </c>
      <c r="B20">
        <v>2</v>
      </c>
      <c r="C20" t="s">
        <v>357</v>
      </c>
      <c r="D20" s="63" t="s">
        <v>66</v>
      </c>
      <c r="E20" t="s">
        <v>44</v>
      </c>
      <c r="F20" s="2">
        <v>7.0000000000000007E-2</v>
      </c>
      <c r="G20" s="6">
        <f t="shared" ref="G20:G64" si="2">G19+F20-I20-H20</f>
        <v>3376.53</v>
      </c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2">
      <c r="A21" s="80" t="s">
        <v>359</v>
      </c>
      <c r="D21" s="63" t="s">
        <v>55</v>
      </c>
      <c r="F21" s="2"/>
      <c r="G21" s="6">
        <f t="shared" si="2"/>
        <v>3376.53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2">
      <c r="A22" s="15">
        <v>40292</v>
      </c>
      <c r="B22">
        <v>3</v>
      </c>
      <c r="C22" s="63" t="s">
        <v>358</v>
      </c>
      <c r="D22" s="63" t="s">
        <v>66</v>
      </c>
      <c r="E22">
        <v>100485</v>
      </c>
      <c r="F22" s="2"/>
      <c r="G22" s="6">
        <f t="shared" si="2"/>
        <v>3336.53</v>
      </c>
      <c r="H22" s="16"/>
      <c r="I22" s="2">
        <v>40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>
        <v>40</v>
      </c>
    </row>
    <row r="23" spans="1:22" s="63" customFormat="1">
      <c r="A23" s="67">
        <v>40295</v>
      </c>
      <c r="B23" s="63">
        <v>4</v>
      </c>
      <c r="C23" s="63" t="s">
        <v>360</v>
      </c>
      <c r="D23" s="63" t="s">
        <v>66</v>
      </c>
      <c r="E23" s="63">
        <v>100486</v>
      </c>
      <c r="F23" s="64"/>
      <c r="G23" s="65">
        <f t="shared" si="2"/>
        <v>3300.65</v>
      </c>
      <c r="H23" s="66"/>
      <c r="I23" s="64">
        <v>35.880000000000003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>
        <v>35.880000000000003</v>
      </c>
    </row>
    <row r="24" spans="1:22">
      <c r="A24" s="15">
        <v>40295</v>
      </c>
      <c r="B24" s="63">
        <v>5</v>
      </c>
      <c r="C24" s="63" t="s">
        <v>361</v>
      </c>
      <c r="D24" s="63" t="s">
        <v>66</v>
      </c>
      <c r="E24">
        <v>100487</v>
      </c>
      <c r="F24" s="2"/>
      <c r="G24" s="6">
        <f t="shared" si="2"/>
        <v>2813.91</v>
      </c>
      <c r="H24" s="16"/>
      <c r="I24" s="2">
        <v>486.74</v>
      </c>
      <c r="J24" s="2"/>
      <c r="K24" s="2"/>
      <c r="L24" s="2"/>
      <c r="M24" s="2"/>
      <c r="N24" s="2">
        <v>486.74</v>
      </c>
      <c r="O24" s="2"/>
      <c r="P24" s="2"/>
      <c r="Q24" s="2"/>
      <c r="R24" s="2"/>
      <c r="S24" s="2"/>
      <c r="T24" s="2"/>
    </row>
    <row r="25" spans="1:22">
      <c r="A25" s="15">
        <v>40298</v>
      </c>
      <c r="C25" s="63" t="s">
        <v>363</v>
      </c>
      <c r="D25" t="s">
        <v>66</v>
      </c>
      <c r="E25" s="63" t="s">
        <v>46</v>
      </c>
      <c r="F25" s="2">
        <v>40</v>
      </c>
      <c r="G25" s="6">
        <f t="shared" si="2"/>
        <v>2853.91</v>
      </c>
      <c r="H25" s="1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2">
      <c r="A26" s="15">
        <v>40298</v>
      </c>
      <c r="C26" s="63" t="s">
        <v>364</v>
      </c>
      <c r="D26" t="s">
        <v>66</v>
      </c>
      <c r="E26" s="63" t="s">
        <v>46</v>
      </c>
      <c r="F26" s="64">
        <v>36</v>
      </c>
      <c r="G26" s="6">
        <f t="shared" si="2"/>
        <v>2889.91</v>
      </c>
      <c r="H26" s="66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3"/>
    </row>
    <row r="27" spans="1:22">
      <c r="A27" s="15">
        <v>40299</v>
      </c>
      <c r="B27" s="63">
        <v>6</v>
      </c>
      <c r="C27" s="63" t="s">
        <v>362</v>
      </c>
      <c r="D27" t="s">
        <v>66</v>
      </c>
      <c r="E27" s="63" t="s">
        <v>44</v>
      </c>
      <c r="F27" s="2">
        <v>2250</v>
      </c>
      <c r="G27" s="6">
        <f t="shared" si="2"/>
        <v>5139.91</v>
      </c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2">
      <c r="A28" s="15">
        <v>40315</v>
      </c>
      <c r="B28" s="63">
        <v>7</v>
      </c>
      <c r="C28" s="63" t="s">
        <v>366</v>
      </c>
      <c r="D28" s="63" t="s">
        <v>66</v>
      </c>
      <c r="E28">
        <v>100488</v>
      </c>
      <c r="F28" s="2"/>
      <c r="G28" s="6">
        <f t="shared" si="2"/>
        <v>5029.91</v>
      </c>
      <c r="H28" s="16"/>
      <c r="I28" s="2">
        <v>110</v>
      </c>
      <c r="J28" s="2"/>
      <c r="K28" s="2"/>
      <c r="L28" s="2">
        <v>110</v>
      </c>
      <c r="M28" s="2"/>
      <c r="N28" s="2"/>
      <c r="O28" s="2"/>
      <c r="P28" s="2"/>
      <c r="Q28" s="2"/>
      <c r="R28" s="2"/>
      <c r="S28" s="2"/>
      <c r="T28" s="2"/>
    </row>
    <row r="29" spans="1:22">
      <c r="A29" s="15">
        <v>40315</v>
      </c>
      <c r="B29" s="63">
        <v>8</v>
      </c>
      <c r="C29" s="63" t="s">
        <v>215</v>
      </c>
      <c r="D29" s="63" t="s">
        <v>66</v>
      </c>
      <c r="E29">
        <v>100489</v>
      </c>
      <c r="F29" s="2"/>
      <c r="G29" s="6">
        <f t="shared" si="2"/>
        <v>4979.91</v>
      </c>
      <c r="H29" s="16"/>
      <c r="I29" s="2">
        <v>50</v>
      </c>
      <c r="J29" s="2"/>
      <c r="K29" s="2"/>
      <c r="L29" s="2"/>
      <c r="M29" s="2"/>
      <c r="N29" s="2"/>
      <c r="O29" s="2"/>
      <c r="P29" s="2">
        <v>50</v>
      </c>
      <c r="Q29" s="2"/>
      <c r="R29" s="2"/>
      <c r="S29" s="2"/>
      <c r="T29" s="2"/>
    </row>
    <row r="30" spans="1:22" s="63" customFormat="1">
      <c r="A30" s="67">
        <v>40312</v>
      </c>
      <c r="B30" s="63" t="s">
        <v>390</v>
      </c>
      <c r="C30" s="63" t="s">
        <v>367</v>
      </c>
      <c r="D30" s="63" t="s">
        <v>66</v>
      </c>
      <c r="E30" s="63" t="s">
        <v>46</v>
      </c>
      <c r="F30" s="64">
        <v>150</v>
      </c>
      <c r="G30" s="65">
        <f t="shared" si="2"/>
        <v>5129.91</v>
      </c>
      <c r="H30" s="66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</row>
    <row r="31" spans="1:22">
      <c r="A31" s="15">
        <v>40345</v>
      </c>
      <c r="B31" s="63"/>
      <c r="C31" s="63" t="s">
        <v>368</v>
      </c>
      <c r="D31" s="63" t="s">
        <v>66</v>
      </c>
      <c r="E31" s="63" t="s">
        <v>46</v>
      </c>
      <c r="F31" s="2">
        <v>130</v>
      </c>
      <c r="G31" s="6">
        <f t="shared" si="2"/>
        <v>5259.91</v>
      </c>
      <c r="H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2">
      <c r="A32" s="80" t="s">
        <v>369</v>
      </c>
      <c r="B32" s="63"/>
      <c r="C32" s="63"/>
      <c r="D32" s="63" t="s">
        <v>55</v>
      </c>
      <c r="E32" s="63"/>
      <c r="F32" s="2"/>
      <c r="G32" s="6">
        <f t="shared" si="2"/>
        <v>5259.91</v>
      </c>
      <c r="H32" s="1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2" s="63" customFormat="1">
      <c r="A33" s="67">
        <v>40378</v>
      </c>
      <c r="B33" s="63">
        <v>9</v>
      </c>
      <c r="C33" s="63" t="s">
        <v>58</v>
      </c>
      <c r="D33" s="63" t="s">
        <v>66</v>
      </c>
      <c r="E33" s="63">
        <v>100490</v>
      </c>
      <c r="F33" s="64"/>
      <c r="G33" s="65">
        <f t="shared" si="2"/>
        <v>4929.91</v>
      </c>
      <c r="H33" s="66"/>
      <c r="I33" s="66">
        <v>330</v>
      </c>
      <c r="J33" s="64"/>
      <c r="K33" s="64"/>
      <c r="L33" s="64">
        <v>330</v>
      </c>
      <c r="M33" s="64"/>
      <c r="N33" s="64"/>
      <c r="O33" s="64"/>
      <c r="P33" s="64"/>
      <c r="Q33" s="64"/>
      <c r="R33" s="64"/>
      <c r="S33" s="64"/>
      <c r="T33" s="64"/>
      <c r="U33" s="64"/>
    </row>
    <row r="34" spans="1:22">
      <c r="A34" s="15">
        <v>40378</v>
      </c>
      <c r="B34" s="63">
        <v>10</v>
      </c>
      <c r="C34" s="63" t="s">
        <v>245</v>
      </c>
      <c r="D34" s="63" t="s">
        <v>66</v>
      </c>
      <c r="E34" s="63">
        <v>100491</v>
      </c>
      <c r="F34" s="2"/>
      <c r="G34" s="6">
        <f t="shared" si="2"/>
        <v>4909.91</v>
      </c>
      <c r="H34" s="16"/>
      <c r="I34" s="2">
        <v>20</v>
      </c>
      <c r="J34" s="2"/>
      <c r="K34" s="2"/>
      <c r="L34" s="2"/>
      <c r="M34" s="2"/>
      <c r="N34" s="2"/>
      <c r="O34" s="2"/>
      <c r="P34" s="2"/>
      <c r="Q34" s="2"/>
      <c r="R34" s="2">
        <v>20</v>
      </c>
      <c r="S34" s="2"/>
      <c r="T34" s="2"/>
    </row>
    <row r="35" spans="1:22">
      <c r="A35" s="15">
        <v>40378</v>
      </c>
      <c r="B35">
        <v>11</v>
      </c>
      <c r="C35" s="63" t="s">
        <v>370</v>
      </c>
      <c r="D35" s="63" t="s">
        <v>66</v>
      </c>
      <c r="E35" s="63">
        <v>100492</v>
      </c>
      <c r="F35" s="2"/>
      <c r="G35" s="6">
        <f t="shared" si="2"/>
        <v>4485.67</v>
      </c>
      <c r="H35" s="16"/>
      <c r="I35" s="16">
        <v>424.24</v>
      </c>
      <c r="J35" s="2"/>
      <c r="K35" s="2">
        <v>424.24</v>
      </c>
      <c r="L35" s="2"/>
      <c r="M35" s="2"/>
      <c r="N35" s="2"/>
      <c r="O35" s="16"/>
      <c r="P35" s="2"/>
      <c r="Q35" s="2"/>
      <c r="R35" s="2"/>
      <c r="S35" s="2"/>
      <c r="T35" s="2"/>
    </row>
    <row r="36" spans="1:22">
      <c r="A36" s="15">
        <v>40378</v>
      </c>
      <c r="B36">
        <v>11</v>
      </c>
      <c r="C36" s="63" t="s">
        <v>371</v>
      </c>
      <c r="D36" s="63" t="s">
        <v>66</v>
      </c>
      <c r="E36" s="63">
        <v>100493</v>
      </c>
      <c r="F36" s="2"/>
      <c r="G36" s="6">
        <f t="shared" si="2"/>
        <v>4379.6099999999997</v>
      </c>
      <c r="H36" s="16"/>
      <c r="I36" s="2">
        <v>106.06</v>
      </c>
      <c r="J36" s="2"/>
      <c r="K36" s="2">
        <v>106.06</v>
      </c>
      <c r="L36" s="2"/>
      <c r="M36" s="2"/>
      <c r="N36" s="2"/>
      <c r="O36" s="2"/>
      <c r="P36" s="2"/>
      <c r="Q36" s="2"/>
      <c r="R36" s="2"/>
      <c r="S36" s="2"/>
      <c r="T36" s="2"/>
    </row>
    <row r="37" spans="1:22">
      <c r="A37" s="15">
        <v>40374</v>
      </c>
      <c r="C37" s="63" t="s">
        <v>372</v>
      </c>
      <c r="D37" s="63" t="s">
        <v>66</v>
      </c>
      <c r="E37" s="63"/>
      <c r="F37" s="2">
        <v>80</v>
      </c>
      <c r="G37" s="6">
        <f t="shared" si="2"/>
        <v>4459.6099999999997</v>
      </c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>
      <c r="A38" s="80" t="s">
        <v>373</v>
      </c>
      <c r="C38" s="63"/>
      <c r="D38" s="63" t="s">
        <v>55</v>
      </c>
      <c r="F38" s="2"/>
      <c r="G38" s="6">
        <f t="shared" si="2"/>
        <v>4459.6099999999997</v>
      </c>
      <c r="H38" s="1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2">
      <c r="A39" s="15">
        <v>40441</v>
      </c>
      <c r="B39">
        <v>12</v>
      </c>
      <c r="C39" s="63" t="s">
        <v>58</v>
      </c>
      <c r="D39" s="63" t="s">
        <v>66</v>
      </c>
      <c r="E39">
        <v>100494</v>
      </c>
      <c r="F39" s="2"/>
      <c r="G39" s="6">
        <f t="shared" si="2"/>
        <v>4349.6099999999997</v>
      </c>
      <c r="H39" s="16"/>
      <c r="I39" s="2">
        <v>110</v>
      </c>
      <c r="J39" s="2"/>
      <c r="K39" s="2"/>
      <c r="L39" s="2">
        <v>110</v>
      </c>
      <c r="M39" s="2"/>
      <c r="N39" s="2"/>
      <c r="O39" s="2"/>
      <c r="P39" s="2"/>
      <c r="Q39" s="2"/>
      <c r="R39" s="2"/>
      <c r="S39" s="2"/>
      <c r="T39" s="2"/>
    </row>
    <row r="40" spans="1:22" s="63" customFormat="1">
      <c r="A40" s="67">
        <v>40441</v>
      </c>
      <c r="B40" s="63">
        <v>13</v>
      </c>
      <c r="C40" s="63" t="s">
        <v>374</v>
      </c>
      <c r="D40" s="63" t="s">
        <v>66</v>
      </c>
      <c r="E40" s="63">
        <v>100495</v>
      </c>
      <c r="F40" s="64"/>
      <c r="G40" s="65">
        <f t="shared" si="2"/>
        <v>4304.6099999999997</v>
      </c>
      <c r="H40" s="66"/>
      <c r="I40" s="64">
        <v>45</v>
      </c>
      <c r="J40" s="64"/>
      <c r="K40" s="64"/>
      <c r="L40" s="64"/>
      <c r="M40" s="64">
        <v>45</v>
      </c>
      <c r="N40" s="64"/>
      <c r="O40" s="64"/>
      <c r="P40" s="64"/>
      <c r="Q40" s="64"/>
      <c r="R40" s="64"/>
      <c r="S40" s="64"/>
      <c r="T40" s="64"/>
      <c r="U40" s="64"/>
    </row>
    <row r="41" spans="1:22">
      <c r="A41" s="15">
        <v>40441</v>
      </c>
      <c r="B41" s="63">
        <v>14</v>
      </c>
      <c r="C41" s="63" t="s">
        <v>375</v>
      </c>
      <c r="D41" s="63" t="s">
        <v>66</v>
      </c>
      <c r="E41" s="63">
        <v>100496</v>
      </c>
      <c r="F41" s="2"/>
      <c r="G41" s="6">
        <f t="shared" si="2"/>
        <v>3851.7699999999995</v>
      </c>
      <c r="H41" s="16"/>
      <c r="I41" s="2">
        <v>452.84</v>
      </c>
      <c r="J41" s="2"/>
      <c r="K41" s="2">
        <v>424.24</v>
      </c>
      <c r="L41" s="2"/>
      <c r="M41" s="2"/>
      <c r="N41" s="2"/>
      <c r="O41" s="2">
        <v>28.6</v>
      </c>
      <c r="P41" s="2"/>
      <c r="Q41" s="2"/>
      <c r="R41" s="2"/>
      <c r="S41" s="2"/>
      <c r="T41" s="2"/>
    </row>
    <row r="42" spans="1:22">
      <c r="A42" s="15">
        <v>40441</v>
      </c>
      <c r="B42" s="63">
        <v>14</v>
      </c>
      <c r="C42" s="63" t="s">
        <v>376</v>
      </c>
      <c r="D42" s="63"/>
      <c r="E42" s="63">
        <v>100497</v>
      </c>
      <c r="F42" s="2"/>
      <c r="G42" s="6">
        <f t="shared" si="2"/>
        <v>3745.7099999999996</v>
      </c>
      <c r="H42" s="16"/>
      <c r="I42" s="2">
        <v>106.06</v>
      </c>
      <c r="J42" s="2"/>
      <c r="K42" s="2">
        <v>106.06</v>
      </c>
      <c r="L42" s="2"/>
      <c r="M42" s="2"/>
      <c r="N42" s="2"/>
      <c r="O42" s="2"/>
      <c r="P42" s="2"/>
      <c r="Q42" s="2"/>
      <c r="R42" s="2"/>
      <c r="S42" s="2"/>
      <c r="T42" s="2"/>
    </row>
    <row r="43" spans="1:22" s="63" customFormat="1">
      <c r="A43" s="67">
        <v>40451</v>
      </c>
      <c r="C43" s="63" t="s">
        <v>202</v>
      </c>
      <c r="D43" s="63" t="s">
        <v>66</v>
      </c>
      <c r="E43" s="63" t="s">
        <v>44</v>
      </c>
      <c r="F43" s="64">
        <v>2250</v>
      </c>
      <c r="G43" s="65">
        <f t="shared" si="2"/>
        <v>5995.7099999999991</v>
      </c>
      <c r="H43" s="66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</row>
    <row r="44" spans="1:22">
      <c r="A44" s="15">
        <v>40479</v>
      </c>
      <c r="B44" s="63">
        <v>15</v>
      </c>
      <c r="C44" s="63" t="s">
        <v>58</v>
      </c>
      <c r="D44" s="63" t="s">
        <v>66</v>
      </c>
      <c r="E44" s="63">
        <v>100498</v>
      </c>
      <c r="F44" s="2"/>
      <c r="G44" s="6">
        <f t="shared" si="2"/>
        <v>5830.7099999999991</v>
      </c>
      <c r="H44" s="16"/>
      <c r="I44" s="2">
        <v>165</v>
      </c>
      <c r="J44" s="2"/>
      <c r="K44" s="2"/>
      <c r="L44" s="2">
        <v>165</v>
      </c>
      <c r="M44" s="2"/>
      <c r="N44" s="2"/>
      <c r="O44" s="2"/>
      <c r="P44" s="2"/>
      <c r="Q44" s="2"/>
      <c r="R44" s="2"/>
      <c r="S44" s="2"/>
      <c r="T44" s="2"/>
    </row>
    <row r="45" spans="1:22" s="63" customFormat="1">
      <c r="A45" s="67">
        <v>40479</v>
      </c>
      <c r="B45" s="63">
        <v>16</v>
      </c>
      <c r="C45" s="63" t="s">
        <v>377</v>
      </c>
      <c r="D45" s="63" t="s">
        <v>66</v>
      </c>
      <c r="E45" s="63">
        <v>100499</v>
      </c>
      <c r="F45" s="64"/>
      <c r="G45" s="65">
        <f t="shared" si="2"/>
        <v>5689.7099999999991</v>
      </c>
      <c r="H45" s="66"/>
      <c r="I45" s="66">
        <v>141</v>
      </c>
      <c r="J45" s="64">
        <v>21</v>
      </c>
      <c r="K45" s="64"/>
      <c r="L45" s="64"/>
      <c r="M45" s="64"/>
      <c r="N45" s="64"/>
      <c r="O45" s="64"/>
      <c r="P45" s="64"/>
      <c r="Q45" s="64"/>
      <c r="R45" s="64">
        <v>120</v>
      </c>
      <c r="S45" s="64"/>
      <c r="T45" s="64"/>
      <c r="U45" s="64"/>
    </row>
    <row r="46" spans="1:22">
      <c r="A46" s="80" t="s">
        <v>378</v>
      </c>
      <c r="D46" s="63" t="s">
        <v>55</v>
      </c>
      <c r="F46" s="2"/>
      <c r="G46" s="6">
        <f t="shared" si="2"/>
        <v>5689.7099999999991</v>
      </c>
      <c r="H46" s="16"/>
      <c r="I46" s="16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2">
      <c r="A47" s="67">
        <v>40511</v>
      </c>
      <c r="B47" s="63">
        <v>17</v>
      </c>
      <c r="C47" s="63" t="s">
        <v>58</v>
      </c>
      <c r="D47" s="63" t="s">
        <v>66</v>
      </c>
      <c r="E47" s="63">
        <v>100500</v>
      </c>
      <c r="F47" s="64"/>
      <c r="G47" s="6">
        <f t="shared" si="2"/>
        <v>5634.7099999999991</v>
      </c>
      <c r="H47" s="66"/>
      <c r="I47" s="64">
        <v>55</v>
      </c>
      <c r="J47" s="64"/>
      <c r="K47" s="64"/>
      <c r="L47" s="64">
        <v>55</v>
      </c>
      <c r="M47" s="64"/>
      <c r="N47" s="64"/>
      <c r="O47" s="64"/>
      <c r="P47" s="64"/>
      <c r="Q47" s="64"/>
      <c r="R47" s="64"/>
      <c r="S47" s="64"/>
      <c r="T47" s="64"/>
      <c r="U47" s="64"/>
      <c r="V47" s="63"/>
    </row>
    <row r="48" spans="1:22" s="63" customFormat="1">
      <c r="A48" s="67">
        <v>40511</v>
      </c>
      <c r="B48" s="63">
        <v>18</v>
      </c>
      <c r="C48" s="63" t="s">
        <v>383</v>
      </c>
      <c r="D48" s="63" t="s">
        <v>66</v>
      </c>
      <c r="E48" s="63">
        <v>100501</v>
      </c>
      <c r="F48" s="64"/>
      <c r="G48" s="65">
        <f t="shared" si="2"/>
        <v>5622.7099999999991</v>
      </c>
      <c r="H48" s="66"/>
      <c r="I48" s="66">
        <v>12</v>
      </c>
      <c r="J48" s="64"/>
      <c r="K48" s="64"/>
      <c r="L48" s="64"/>
      <c r="M48" s="64"/>
      <c r="N48" s="64"/>
      <c r="O48" s="64"/>
      <c r="P48" s="64"/>
      <c r="Q48" s="64">
        <v>12</v>
      </c>
      <c r="R48" s="64"/>
      <c r="S48" s="64"/>
      <c r="T48" s="64"/>
      <c r="U48" s="64"/>
    </row>
    <row r="49" spans="1:22" s="63" customFormat="1">
      <c r="A49" s="67">
        <v>40519</v>
      </c>
      <c r="C49" s="63" t="s">
        <v>384</v>
      </c>
      <c r="D49" s="63" t="s">
        <v>66</v>
      </c>
      <c r="E49" s="63" t="s">
        <v>65</v>
      </c>
      <c r="F49" s="64"/>
      <c r="G49" s="65">
        <f t="shared" si="2"/>
        <v>4622.7099999999991</v>
      </c>
      <c r="H49" s="66">
        <v>1000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2">
      <c r="A50" s="80" t="s">
        <v>385</v>
      </c>
      <c r="B50" s="63"/>
      <c r="C50" s="63"/>
      <c r="D50" s="63" t="s">
        <v>240</v>
      </c>
      <c r="E50" s="63"/>
      <c r="F50" s="2"/>
      <c r="G50" s="6">
        <f t="shared" si="2"/>
        <v>4622.7099999999991</v>
      </c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2">
      <c r="A51" s="15">
        <v>40560</v>
      </c>
      <c r="B51">
        <v>19</v>
      </c>
      <c r="C51" s="63" t="s">
        <v>386</v>
      </c>
      <c r="D51" s="63" t="s">
        <v>66</v>
      </c>
      <c r="E51" s="63">
        <v>100502</v>
      </c>
      <c r="F51" s="2"/>
      <c r="G51" s="6">
        <f t="shared" si="2"/>
        <v>4184.1699999999992</v>
      </c>
      <c r="H51" s="16"/>
      <c r="I51" s="2">
        <v>438.54</v>
      </c>
      <c r="J51" s="2"/>
      <c r="K51" s="2">
        <v>424.24</v>
      </c>
      <c r="L51" s="2"/>
      <c r="M51" s="2"/>
      <c r="N51" s="2"/>
      <c r="O51" s="2">
        <v>14.3</v>
      </c>
      <c r="P51" s="2"/>
      <c r="Q51" s="2"/>
      <c r="R51" s="2"/>
      <c r="S51" s="2"/>
      <c r="T51" s="2"/>
    </row>
    <row r="52" spans="1:22" s="63" customFormat="1">
      <c r="A52" s="67">
        <v>40560</v>
      </c>
      <c r="B52" s="63">
        <v>19</v>
      </c>
      <c r="C52" s="63" t="s">
        <v>387</v>
      </c>
      <c r="D52" s="63" t="s">
        <v>66</v>
      </c>
      <c r="E52" s="63">
        <v>100503</v>
      </c>
      <c r="F52" s="64"/>
      <c r="G52" s="65">
        <f t="shared" si="2"/>
        <v>4078.1099999999992</v>
      </c>
      <c r="H52" s="66"/>
      <c r="I52" s="64">
        <v>106.06</v>
      </c>
      <c r="J52" s="64"/>
      <c r="K52" s="64">
        <v>106.06</v>
      </c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2">
      <c r="A53" s="15">
        <v>40572</v>
      </c>
      <c r="B53" s="63">
        <v>20</v>
      </c>
      <c r="C53" s="63" t="s">
        <v>388</v>
      </c>
      <c r="D53" s="63" t="s">
        <v>66</v>
      </c>
      <c r="E53" s="63">
        <v>100504</v>
      </c>
      <c r="F53" s="2"/>
      <c r="G53" s="6">
        <f t="shared" si="2"/>
        <v>4028.1099999999992</v>
      </c>
      <c r="H53" s="16"/>
      <c r="I53" s="2">
        <v>50</v>
      </c>
      <c r="J53" s="2"/>
      <c r="K53" s="2"/>
      <c r="L53" s="2"/>
      <c r="M53" s="2"/>
      <c r="N53" s="2"/>
      <c r="O53" s="2"/>
      <c r="P53" s="2">
        <v>50</v>
      </c>
      <c r="Q53" s="2"/>
      <c r="R53" s="2"/>
      <c r="S53" s="2"/>
      <c r="T53" s="2"/>
    </row>
    <row r="54" spans="1:22">
      <c r="A54" s="15">
        <v>40574</v>
      </c>
      <c r="C54" s="63" t="s">
        <v>384</v>
      </c>
      <c r="D54" s="63" t="s">
        <v>66</v>
      </c>
      <c r="E54" s="63" t="s">
        <v>65</v>
      </c>
      <c r="F54" s="2"/>
      <c r="G54" s="6">
        <f t="shared" si="2"/>
        <v>2828.1099999999992</v>
      </c>
      <c r="H54" s="16">
        <v>1200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2">
      <c r="A55" s="67">
        <v>40574</v>
      </c>
      <c r="B55" s="63"/>
      <c r="C55" s="63" t="s">
        <v>389</v>
      </c>
      <c r="D55" s="63" t="s">
        <v>66</v>
      </c>
      <c r="E55" s="63" t="s">
        <v>46</v>
      </c>
      <c r="F55" s="64">
        <v>80</v>
      </c>
      <c r="G55" s="6">
        <f t="shared" si="2"/>
        <v>2908.1099999999992</v>
      </c>
      <c r="H55" s="66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3"/>
    </row>
    <row r="56" spans="1:22" s="63" customFormat="1">
      <c r="A56" s="80" t="s">
        <v>391</v>
      </c>
      <c r="D56" s="63" t="s">
        <v>55</v>
      </c>
      <c r="F56" s="64"/>
      <c r="G56" s="65">
        <f t="shared" si="2"/>
        <v>2908.1099999999992</v>
      </c>
      <c r="H56" s="66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2">
      <c r="A57" s="84">
        <v>40623</v>
      </c>
      <c r="B57">
        <v>21</v>
      </c>
      <c r="C57" s="63" t="s">
        <v>392</v>
      </c>
      <c r="D57" s="63"/>
      <c r="E57">
        <v>100505</v>
      </c>
      <c r="F57" s="16"/>
      <c r="G57" s="65">
        <f t="shared" si="2"/>
        <v>2893.1099999999992</v>
      </c>
      <c r="H57" s="16">
        <v>15</v>
      </c>
      <c r="I57" s="2"/>
      <c r="J57" s="2"/>
      <c r="K57" s="2"/>
      <c r="L57" s="2"/>
      <c r="M57" s="2">
        <v>15</v>
      </c>
      <c r="N57" s="2"/>
      <c r="O57" s="2"/>
      <c r="P57" s="2"/>
      <c r="Q57" s="2"/>
      <c r="R57" s="2"/>
      <c r="S57" s="2"/>
      <c r="T57" s="2"/>
    </row>
    <row r="58" spans="1:22" s="63" customFormat="1">
      <c r="A58" s="67">
        <v>40623</v>
      </c>
      <c r="B58" s="63">
        <v>22</v>
      </c>
      <c r="C58" s="63" t="s">
        <v>38</v>
      </c>
      <c r="D58" s="63" t="s">
        <v>66</v>
      </c>
      <c r="E58" s="63">
        <v>100506</v>
      </c>
      <c r="F58" s="66"/>
      <c r="G58" s="65">
        <f t="shared" si="2"/>
        <v>2454.5699999999993</v>
      </c>
      <c r="H58" s="66">
        <v>438.54</v>
      </c>
      <c r="I58" s="64"/>
      <c r="J58" s="64"/>
      <c r="K58" s="64">
        <v>424.24</v>
      </c>
      <c r="L58" s="64"/>
      <c r="M58" s="64"/>
      <c r="N58" s="64"/>
      <c r="O58" s="64">
        <v>14.3</v>
      </c>
      <c r="P58" s="64"/>
      <c r="Q58" s="64"/>
      <c r="R58" s="64"/>
      <c r="S58" s="64"/>
      <c r="T58" s="64"/>
      <c r="U58" s="64"/>
    </row>
    <row r="59" spans="1:22" s="63" customFormat="1">
      <c r="A59" s="67">
        <v>40623</v>
      </c>
      <c r="B59" s="63">
        <v>22</v>
      </c>
      <c r="C59" s="63" t="s">
        <v>393</v>
      </c>
      <c r="E59" s="63">
        <v>100507</v>
      </c>
      <c r="F59" s="66"/>
      <c r="G59" s="65">
        <f t="shared" si="2"/>
        <v>2348.5099999999993</v>
      </c>
      <c r="H59" s="66">
        <v>106.06</v>
      </c>
      <c r="I59" s="64"/>
      <c r="J59" s="64"/>
      <c r="K59" s="64">
        <v>106.06</v>
      </c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2" s="63" customFormat="1">
      <c r="A60" s="80" t="s">
        <v>394</v>
      </c>
      <c r="F60" s="66"/>
      <c r="G60" s="65">
        <f t="shared" si="2"/>
        <v>2348.5099999999993</v>
      </c>
      <c r="H60" s="66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</row>
    <row r="61" spans="1:22">
      <c r="A61" s="76"/>
      <c r="F61" s="2"/>
      <c r="G61" s="65">
        <f t="shared" si="2"/>
        <v>2348.5099999999993</v>
      </c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2">
      <c r="F62" s="2"/>
      <c r="G62" s="65">
        <f t="shared" si="2"/>
        <v>2348.5099999999993</v>
      </c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2">
      <c r="F63" s="2"/>
      <c r="G63" s="65">
        <f t="shared" si="2"/>
        <v>2348.5099999999993</v>
      </c>
      <c r="H63" s="1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2">
      <c r="F64" s="2"/>
      <c r="G64" s="65">
        <f t="shared" si="2"/>
        <v>2348.5099999999993</v>
      </c>
      <c r="H64" s="1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13:22">
      <c r="M65" s="21" t="s">
        <v>379</v>
      </c>
      <c r="U65"/>
    </row>
    <row r="66" spans="13:22">
      <c r="M66" s="34"/>
      <c r="N66" s="34"/>
      <c r="O66" s="34"/>
      <c r="P66" s="34"/>
      <c r="Q66" s="34"/>
      <c r="R66" s="38"/>
      <c r="S66" s="38"/>
      <c r="T66" s="34"/>
      <c r="U66" s="34"/>
      <c r="V66" s="34"/>
    </row>
    <row r="67" spans="13:22">
      <c r="M67" t="s">
        <v>127</v>
      </c>
      <c r="O67" s="2"/>
      <c r="P67" s="64">
        <v>2175</v>
      </c>
      <c r="Q67" s="2"/>
      <c r="R67" s="2"/>
      <c r="S67" s="2"/>
      <c r="T67" s="71"/>
      <c r="U67"/>
    </row>
    <row r="68" spans="13:22">
      <c r="M68" t="s">
        <v>9</v>
      </c>
      <c r="O68" s="2"/>
      <c r="P68" s="64">
        <v>1750</v>
      </c>
      <c r="Q68" s="2"/>
      <c r="R68" s="2"/>
      <c r="S68" s="2"/>
      <c r="T68" s="71"/>
      <c r="U68"/>
    </row>
    <row r="69" spans="13:22">
      <c r="M69" t="s">
        <v>197</v>
      </c>
      <c r="O69" s="2"/>
      <c r="P69" s="64">
        <v>120</v>
      </c>
      <c r="Q69" s="2"/>
      <c r="R69" s="2"/>
      <c r="S69" s="2"/>
      <c r="T69" s="71"/>
      <c r="U69"/>
    </row>
    <row r="70" spans="13:22">
      <c r="M70" t="s">
        <v>11</v>
      </c>
      <c r="O70" s="2"/>
      <c r="P70" s="64">
        <v>535</v>
      </c>
      <c r="Q70" s="2"/>
      <c r="R70" s="2"/>
      <c r="S70" s="2"/>
      <c r="T70" s="71"/>
      <c r="U70"/>
    </row>
    <row r="71" spans="13:22">
      <c r="M71" t="s">
        <v>12</v>
      </c>
      <c r="O71" s="2"/>
      <c r="P71" s="64">
        <v>85</v>
      </c>
      <c r="Q71" s="2"/>
      <c r="R71" s="2"/>
      <c r="S71" s="2"/>
      <c r="T71" s="71"/>
      <c r="U71"/>
    </row>
    <row r="72" spans="13:22">
      <c r="M72" t="s">
        <v>31</v>
      </c>
      <c r="O72" s="2"/>
      <c r="P72" s="64">
        <v>200</v>
      </c>
      <c r="Q72" s="2"/>
      <c r="R72" s="2"/>
      <c r="S72" s="2"/>
      <c r="T72" s="71"/>
      <c r="U72"/>
    </row>
    <row r="73" spans="13:22">
      <c r="M73" t="s">
        <v>13</v>
      </c>
      <c r="O73" s="2"/>
      <c r="P73" s="64">
        <v>15</v>
      </c>
      <c r="Q73" s="2"/>
      <c r="R73" s="2"/>
      <c r="S73" s="2"/>
      <c r="T73" s="71"/>
      <c r="U73" s="171"/>
    </row>
    <row r="74" spans="13:22">
      <c r="M74" t="s">
        <v>14</v>
      </c>
      <c r="O74" s="2"/>
      <c r="P74" s="64">
        <v>160</v>
      </c>
      <c r="Q74" s="2"/>
      <c r="R74" s="2"/>
      <c r="S74" s="2"/>
      <c r="T74" s="71"/>
      <c r="U74" s="171"/>
    </row>
    <row r="75" spans="13:22">
      <c r="M75" t="s">
        <v>15</v>
      </c>
      <c r="O75" s="2"/>
      <c r="P75" s="64">
        <v>75</v>
      </c>
      <c r="Q75" s="2"/>
      <c r="R75" s="2"/>
      <c r="S75" s="2"/>
      <c r="T75" s="71"/>
    </row>
    <row r="76" spans="13:22">
      <c r="M76" t="s">
        <v>198</v>
      </c>
      <c r="O76" s="2"/>
      <c r="P76" s="64">
        <v>250</v>
      </c>
      <c r="Q76" s="2"/>
      <c r="R76" s="2"/>
      <c r="S76" s="2"/>
      <c r="T76" s="71"/>
      <c r="U76"/>
    </row>
    <row r="77" spans="13:22">
      <c r="O77" s="2"/>
      <c r="P77" s="9">
        <f>SUM(P67:P76)</f>
        <v>5365</v>
      </c>
      <c r="S77" s="71"/>
      <c r="T77" s="71"/>
      <c r="U77"/>
    </row>
    <row r="78" spans="13:22">
      <c r="M78" t="s">
        <v>304</v>
      </c>
      <c r="P78" s="64">
        <v>2000</v>
      </c>
      <c r="S78" s="2"/>
      <c r="T78" s="2"/>
    </row>
    <row r="79" spans="13:22">
      <c r="M79" t="s">
        <v>380</v>
      </c>
      <c r="P79" s="64">
        <v>1200</v>
      </c>
      <c r="T79" s="71"/>
    </row>
    <row r="80" spans="13:22">
      <c r="P80" s="9">
        <f>P77+P78+P79</f>
        <v>8565</v>
      </c>
      <c r="T80" s="71"/>
    </row>
    <row r="81" spans="13:21">
      <c r="M81" t="s">
        <v>336</v>
      </c>
      <c r="P81" s="64">
        <v>5000</v>
      </c>
      <c r="S81" s="2"/>
      <c r="T81" s="2"/>
    </row>
    <row r="82" spans="13:21">
      <c r="P82" s="9">
        <f>P80-P81</f>
        <v>3565</v>
      </c>
    </row>
    <row r="83" spans="13:21">
      <c r="M83" t="s">
        <v>306</v>
      </c>
      <c r="P83" s="2">
        <v>186</v>
      </c>
      <c r="Q83" s="75"/>
      <c r="R83" s="20"/>
      <c r="U83"/>
    </row>
    <row r="84" spans="13:21">
      <c r="M84" s="20" t="s">
        <v>337</v>
      </c>
      <c r="N84" s="20"/>
      <c r="O84" s="20"/>
      <c r="P84" s="7">
        <f>P82-P83</f>
        <v>3379</v>
      </c>
      <c r="U84"/>
    </row>
    <row r="86" spans="13:21">
      <c r="M86" s="21" t="s">
        <v>381</v>
      </c>
    </row>
  </sheetData>
  <mergeCells count="3">
    <mergeCell ref="C16:E16"/>
    <mergeCell ref="C17:E17"/>
    <mergeCell ref="U73:U74"/>
  </mergeCells>
  <printOptions gridLines="1"/>
  <pageMargins left="0.70866141732283472" right="0.70866141732283472" top="0.74803149606299213" bottom="0.74803149606299213" header="0.31496062992125984" footer="0.31496062992125984"/>
  <pageSetup paperSize="9" scale="5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workbookViewId="0">
      <selection sqref="A1:K31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399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400</v>
      </c>
      <c r="F4" s="73"/>
      <c r="G4" s="9" t="s">
        <v>27</v>
      </c>
      <c r="H4" s="2"/>
      <c r="I4" s="2"/>
      <c r="J4" s="2"/>
      <c r="K4" s="25" t="s">
        <v>400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2121.1999999999998</v>
      </c>
      <c r="J5" s="2"/>
      <c r="K5" s="24">
        <v>2100.16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770</v>
      </c>
      <c r="J6" s="2"/>
      <c r="K6" s="24">
        <v>1155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486.74</v>
      </c>
      <c r="J7" s="2"/>
      <c r="K7" s="24">
        <v>440.92</v>
      </c>
    </row>
    <row r="8" spans="1:11">
      <c r="A8" t="s">
        <v>26</v>
      </c>
      <c r="C8" s="2">
        <v>0.66</v>
      </c>
      <c r="D8" s="2"/>
      <c r="E8" s="24">
        <v>0.49</v>
      </c>
      <c r="F8" s="74"/>
      <c r="G8" s="2" t="s">
        <v>30</v>
      </c>
      <c r="H8" s="2"/>
      <c r="I8" s="2">
        <v>57.2</v>
      </c>
      <c r="J8" s="2"/>
      <c r="K8" s="24">
        <v>56.68</v>
      </c>
    </row>
    <row r="9" spans="1:11">
      <c r="A9" t="s">
        <v>49</v>
      </c>
      <c r="C9" s="2">
        <v>7.0000000000000007E-2</v>
      </c>
      <c r="D9" s="2"/>
      <c r="E9" s="24">
        <v>0.22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283</v>
      </c>
      <c r="C10" s="2">
        <v>0</v>
      </c>
      <c r="E10" s="24">
        <v>75</v>
      </c>
      <c r="F10" s="72"/>
      <c r="G10" s="2" t="s">
        <v>14</v>
      </c>
      <c r="H10" s="2"/>
      <c r="I10" s="2">
        <v>140</v>
      </c>
      <c r="J10" s="2"/>
      <c r="K10" s="24">
        <v>140</v>
      </c>
    </row>
    <row r="11" spans="1:11">
      <c r="A11" t="s">
        <v>258</v>
      </c>
      <c r="C11" s="48">
        <v>330</v>
      </c>
      <c r="D11" s="48"/>
      <c r="E11" s="24">
        <v>335</v>
      </c>
      <c r="F11" s="72"/>
      <c r="G11" s="2" t="s">
        <v>354</v>
      </c>
      <c r="I11" s="2">
        <v>60</v>
      </c>
      <c r="K11" s="24">
        <v>15</v>
      </c>
    </row>
    <row r="12" spans="1:11">
      <c r="A12" s="63" t="s">
        <v>402</v>
      </c>
      <c r="C12" s="48">
        <v>1200</v>
      </c>
      <c r="D12" s="48"/>
      <c r="E12" s="24">
        <v>0</v>
      </c>
      <c r="F12" s="72"/>
      <c r="G12" s="2" t="s">
        <v>353</v>
      </c>
      <c r="I12" s="2">
        <v>35.880000000000003</v>
      </c>
      <c r="K12" s="24">
        <v>16.079999999999998</v>
      </c>
    </row>
    <row r="13" spans="1:11">
      <c r="C13" s="2">
        <f>SUM(C5:C12)</f>
        <v>6216.73</v>
      </c>
      <c r="D13" s="2"/>
      <c r="E13" s="24">
        <f>SUM(E5:E12)</f>
        <v>5096.71</v>
      </c>
      <c r="F13" s="72"/>
      <c r="G13" s="2" t="s">
        <v>319</v>
      </c>
      <c r="H13" s="2"/>
      <c r="I13" s="2">
        <v>100</v>
      </c>
      <c r="J13" s="2"/>
      <c r="K13" s="50">
        <v>75</v>
      </c>
    </row>
    <row r="14" spans="1:11">
      <c r="A14" t="s">
        <v>34</v>
      </c>
      <c r="C14" s="2">
        <v>3137.51</v>
      </c>
      <c r="D14" s="2"/>
      <c r="E14" s="24">
        <v>2285.1</v>
      </c>
      <c r="F14" s="72"/>
      <c r="G14" s="64" t="s">
        <v>401</v>
      </c>
      <c r="I14" s="2">
        <v>40</v>
      </c>
      <c r="K14" s="24">
        <v>0</v>
      </c>
    </row>
    <row r="15" spans="1:11">
      <c r="A15" t="s">
        <v>232</v>
      </c>
      <c r="C15" s="2">
        <v>0</v>
      </c>
      <c r="D15" s="2"/>
      <c r="E15" s="24">
        <v>38.5</v>
      </c>
      <c r="F15" s="72"/>
      <c r="G15" s="2" t="s">
        <v>352</v>
      </c>
      <c r="I15" s="2">
        <v>0</v>
      </c>
      <c r="K15" s="24">
        <v>220.84</v>
      </c>
    </row>
    <row r="16" spans="1:11">
      <c r="C16" s="2">
        <f>SUM(C13:C15)</f>
        <v>9354.24</v>
      </c>
      <c r="D16" s="2"/>
      <c r="E16" s="24">
        <f>SUM(E13:E15)</f>
        <v>7420.3099999999995</v>
      </c>
      <c r="F16" s="72"/>
      <c r="G16" s="2"/>
      <c r="H16" s="2"/>
      <c r="I16" s="2">
        <f>SUM(I5:I15)</f>
        <v>3823.0199999999995</v>
      </c>
      <c r="J16" s="2"/>
      <c r="K16" s="24">
        <f>SUM(K5:K15)</f>
        <v>4231.6799999999994</v>
      </c>
    </row>
    <row r="17" spans="1:12">
      <c r="A17" t="s">
        <v>35</v>
      </c>
      <c r="C17" s="2">
        <v>5510.22</v>
      </c>
      <c r="D17" s="2"/>
      <c r="E17" s="24">
        <v>3137.51</v>
      </c>
      <c r="F17" s="72"/>
      <c r="G17" s="2" t="s">
        <v>233</v>
      </c>
      <c r="H17" s="2"/>
      <c r="I17" s="2">
        <v>21</v>
      </c>
      <c r="J17" s="2"/>
      <c r="K17" s="24">
        <v>51.12</v>
      </c>
    </row>
    <row r="18" spans="1:12">
      <c r="C18" s="2">
        <f>C16-C17</f>
        <v>3844.0199999999995</v>
      </c>
      <c r="D18" s="2"/>
      <c r="E18" s="24">
        <f>E16-E17</f>
        <v>4282.7999999999993</v>
      </c>
      <c r="F18" s="2"/>
      <c r="I18" s="2">
        <f>SUM(I16:I17)</f>
        <v>3844.0199999999995</v>
      </c>
      <c r="K18" s="24">
        <f>SUM(K16:K17)</f>
        <v>4282.7999999999993</v>
      </c>
    </row>
    <row r="19" spans="1:12">
      <c r="A19" s="57"/>
      <c r="B19" s="57"/>
      <c r="C19" s="58"/>
      <c r="D19" s="58"/>
      <c r="E19" s="58"/>
      <c r="F19" s="58"/>
    </row>
    <row r="20" spans="1:12">
      <c r="A20" s="21" t="s">
        <v>92</v>
      </c>
      <c r="C20" s="2"/>
      <c r="D20" s="2"/>
      <c r="E20" s="2"/>
      <c r="F20" s="58"/>
    </row>
    <row r="21" spans="1:12">
      <c r="A21" s="54" t="s">
        <v>93</v>
      </c>
      <c r="C21" s="2"/>
      <c r="D21" s="2"/>
      <c r="E21" s="2"/>
      <c r="F21" s="58"/>
      <c r="G21" s="2"/>
      <c r="H21" s="2"/>
      <c r="I21" s="2"/>
      <c r="J21" s="2"/>
      <c r="K21" s="2"/>
    </row>
    <row r="22" spans="1:12">
      <c r="A22" t="s">
        <v>94</v>
      </c>
      <c r="C22" s="2">
        <v>961.05</v>
      </c>
      <c r="D22" s="2"/>
      <c r="E22" s="24">
        <v>960.56</v>
      </c>
      <c r="F22" s="2"/>
      <c r="G22" s="2"/>
      <c r="H22" s="2"/>
      <c r="I22" s="2"/>
      <c r="J22" s="2"/>
      <c r="K22" s="2"/>
    </row>
    <row r="23" spans="1:12">
      <c r="A23" t="s">
        <v>95</v>
      </c>
      <c r="C23" s="2">
        <v>3161.71</v>
      </c>
      <c r="D23" s="2"/>
      <c r="E23" s="24">
        <v>961.05</v>
      </c>
      <c r="F23" s="2"/>
      <c r="G23" s="2"/>
      <c r="H23" s="2"/>
      <c r="I23" s="2"/>
      <c r="J23" s="2"/>
      <c r="K23" s="2"/>
    </row>
    <row r="24" spans="1:12">
      <c r="A24" t="s">
        <v>96</v>
      </c>
      <c r="C24" s="2">
        <v>2200.66</v>
      </c>
      <c r="D24" s="2"/>
      <c r="E24" s="24">
        <v>0.49</v>
      </c>
      <c r="F24" s="2"/>
    </row>
    <row r="25" spans="1:12">
      <c r="C25" s="2"/>
      <c r="D25" s="2"/>
      <c r="E25" s="24"/>
      <c r="F25" s="2"/>
    </row>
    <row r="26" spans="1:12">
      <c r="A26" s="54" t="s">
        <v>97</v>
      </c>
      <c r="C26" s="2"/>
      <c r="D26" s="2"/>
      <c r="E26" s="24"/>
    </row>
    <row r="27" spans="1:12">
      <c r="A27" t="s">
        <v>94</v>
      </c>
      <c r="C27" s="2">
        <v>2176.46</v>
      </c>
      <c r="D27" s="2"/>
      <c r="E27" s="24">
        <v>1324.54</v>
      </c>
    </row>
    <row r="28" spans="1:12">
      <c r="A28" t="s">
        <v>95</v>
      </c>
      <c r="C28" s="2">
        <v>2348.5100000000002</v>
      </c>
      <c r="D28" s="2"/>
      <c r="E28" s="24">
        <v>2176.46</v>
      </c>
    </row>
    <row r="29" spans="1:12">
      <c r="A29" t="s">
        <v>96</v>
      </c>
      <c r="C29" s="2">
        <v>172.05</v>
      </c>
      <c r="D29" s="2"/>
      <c r="E29" s="24">
        <f>E28-E27</f>
        <v>851.92000000000007</v>
      </c>
    </row>
    <row r="30" spans="1:12" ht="44.25">
      <c r="A30" t="s">
        <v>351</v>
      </c>
      <c r="C30" s="2">
        <v>2372.71</v>
      </c>
      <c r="D30" s="2"/>
      <c r="E30" s="24">
        <f>E24+E29</f>
        <v>852.41000000000008</v>
      </c>
      <c r="G30" s="96" t="s">
        <v>38</v>
      </c>
      <c r="H30" s="97"/>
      <c r="I30" s="97"/>
      <c r="J30" s="97"/>
      <c r="K30" s="97"/>
      <c r="L30" s="98"/>
    </row>
    <row r="31" spans="1:12">
      <c r="A31" s="63" t="s">
        <v>403</v>
      </c>
      <c r="C31" s="64" t="s">
        <v>404</v>
      </c>
      <c r="G31" s="2" t="s">
        <v>102</v>
      </c>
      <c r="H31" s="2"/>
      <c r="I31" s="2"/>
      <c r="J31" s="2"/>
      <c r="K31" s="2"/>
    </row>
    <row r="33" spans="1:1">
      <c r="A33" s="63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11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3"/>
  <sheetViews>
    <sheetView topLeftCell="B10" workbookViewId="0">
      <selection activeCell="P52" sqref="P52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.42578125" customWidth="1"/>
    <col min="15" max="15" width="9" customWidth="1"/>
    <col min="17" max="17" width="8.140625" customWidth="1"/>
    <col min="21" max="21" width="8.85546875" style="2"/>
  </cols>
  <sheetData>
    <row r="1" spans="1:22">
      <c r="A1" s="11" t="s">
        <v>395</v>
      </c>
    </row>
    <row r="2" spans="1:22">
      <c r="A2" s="11" t="s">
        <v>62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2" ht="33.75">
      <c r="A3" s="36" t="s">
        <v>0</v>
      </c>
      <c r="B3" s="34"/>
      <c r="C3" s="34" t="s">
        <v>2</v>
      </c>
      <c r="D3" s="37" t="s">
        <v>54</v>
      </c>
      <c r="E3" s="38" t="s">
        <v>73</v>
      </c>
      <c r="F3" s="34" t="s">
        <v>4</v>
      </c>
      <c r="G3" s="46" t="s">
        <v>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/>
      <c r="V3" s="34"/>
    </row>
    <row r="4" spans="1:22">
      <c r="A4" s="85">
        <v>40634</v>
      </c>
      <c r="C4" t="s">
        <v>20</v>
      </c>
      <c r="E4" s="2"/>
      <c r="F4" s="2"/>
      <c r="G4" s="40">
        <v>3161.71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</row>
    <row r="5" spans="1:22">
      <c r="A5" s="85">
        <v>40700</v>
      </c>
      <c r="C5" t="s">
        <v>300</v>
      </c>
      <c r="D5" t="s">
        <v>66</v>
      </c>
      <c r="E5" s="2"/>
      <c r="F5" s="2">
        <v>0.39</v>
      </c>
      <c r="G5" s="40">
        <f t="shared" ref="G5:G9" si="0">G4+E5+F5</f>
        <v>3162.1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2">
      <c r="A6" s="85">
        <v>40791</v>
      </c>
      <c r="C6" s="63" t="s">
        <v>300</v>
      </c>
      <c r="D6" t="s">
        <v>66</v>
      </c>
      <c r="E6" s="2"/>
      <c r="F6" s="2">
        <v>0.39</v>
      </c>
      <c r="G6" s="40">
        <f t="shared" si="0"/>
        <v>3162.49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2">
      <c r="A7" s="85">
        <v>40882</v>
      </c>
      <c r="C7" s="63" t="s">
        <v>300</v>
      </c>
      <c r="D7" t="s">
        <v>66</v>
      </c>
      <c r="E7" s="2"/>
      <c r="F7" s="2">
        <v>0.39</v>
      </c>
      <c r="G7" s="40">
        <f t="shared" si="0"/>
        <v>3162.8799999999997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2">
      <c r="A8" s="85">
        <v>40973</v>
      </c>
      <c r="C8" s="63" t="s">
        <v>300</v>
      </c>
      <c r="D8" t="s">
        <v>66</v>
      </c>
      <c r="E8" s="2"/>
      <c r="F8" s="2">
        <v>0.39</v>
      </c>
      <c r="G8" s="40">
        <f t="shared" si="0"/>
        <v>3163.2699999999995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2">
      <c r="A9" s="80" t="s">
        <v>436</v>
      </c>
      <c r="C9" s="63"/>
      <c r="D9" s="63"/>
      <c r="E9" s="64"/>
      <c r="F9" s="64"/>
      <c r="G9" s="81">
        <f t="shared" si="0"/>
        <v>3163.2699999999995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2">
      <c r="A10" s="11" t="s">
        <v>42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ht="66.75">
      <c r="A11" s="12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5" t="s">
        <v>9</v>
      </c>
      <c r="M11" s="5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5" t="s">
        <v>19</v>
      </c>
      <c r="U11" s="3" t="s">
        <v>16</v>
      </c>
    </row>
    <row r="12" spans="1:22">
      <c r="A12" s="13"/>
      <c r="C12" s="170" t="s">
        <v>365</v>
      </c>
      <c r="D12" s="170"/>
      <c r="E12" s="170"/>
      <c r="F12" s="7">
        <v>4686</v>
      </c>
      <c r="G12" s="8"/>
      <c r="H12" s="45"/>
      <c r="I12" s="7">
        <f>SUM(K12:U12)</f>
        <v>5365</v>
      </c>
      <c r="J12" s="7"/>
      <c r="K12" s="7">
        <v>2175</v>
      </c>
      <c r="L12" s="7">
        <v>1750</v>
      </c>
      <c r="M12" s="7">
        <v>120</v>
      </c>
      <c r="N12" s="7">
        <v>535</v>
      </c>
      <c r="O12" s="7">
        <v>85</v>
      </c>
      <c r="P12" s="7">
        <v>200</v>
      </c>
      <c r="Q12" s="7">
        <v>15</v>
      </c>
      <c r="R12" s="7">
        <v>160</v>
      </c>
      <c r="S12" s="7">
        <v>75</v>
      </c>
      <c r="T12" s="7">
        <v>250</v>
      </c>
      <c r="U12" s="7">
        <v>0</v>
      </c>
    </row>
    <row r="13" spans="1:22">
      <c r="A13" s="13"/>
      <c r="C13" s="170" t="s">
        <v>17</v>
      </c>
      <c r="D13" s="170"/>
      <c r="E13" s="170"/>
      <c r="F13" s="9">
        <f>SUM(F14:F62)</f>
        <v>5896.12</v>
      </c>
      <c r="G13" s="10"/>
      <c r="H13" s="32"/>
      <c r="I13" s="9">
        <f t="shared" ref="I13:U13" si="1">SUM(I14:I66)</f>
        <v>4280.1400000000003</v>
      </c>
      <c r="J13" s="9">
        <f t="shared" si="1"/>
        <v>24</v>
      </c>
      <c r="K13" s="9">
        <f t="shared" si="1"/>
        <v>2121.1999999999998</v>
      </c>
      <c r="L13" s="9">
        <f t="shared" si="1"/>
        <v>985.04</v>
      </c>
      <c r="M13" s="9">
        <f t="shared" si="1"/>
        <v>93.96</v>
      </c>
      <c r="N13" s="9">
        <f t="shared" si="1"/>
        <v>530.28</v>
      </c>
      <c r="O13" s="9">
        <f t="shared" si="1"/>
        <v>57.2</v>
      </c>
      <c r="P13" s="9">
        <f t="shared" si="1"/>
        <v>242</v>
      </c>
      <c r="Q13" s="9">
        <f t="shared" si="1"/>
        <v>0</v>
      </c>
      <c r="R13" s="9">
        <f t="shared" si="1"/>
        <v>140</v>
      </c>
      <c r="S13" s="9">
        <f t="shared" si="1"/>
        <v>48.5</v>
      </c>
      <c r="T13" s="9">
        <f t="shared" si="1"/>
        <v>0</v>
      </c>
      <c r="U13" s="9">
        <f t="shared" si="1"/>
        <v>37.96</v>
      </c>
    </row>
    <row r="14" spans="1:22">
      <c r="A14" s="15">
        <v>40269</v>
      </c>
      <c r="C14" t="s">
        <v>20</v>
      </c>
      <c r="F14" s="2"/>
      <c r="G14" s="6">
        <v>2348.5100000000002</v>
      </c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>
      <c r="A15" s="15">
        <v>40654</v>
      </c>
      <c r="C15" t="s">
        <v>396</v>
      </c>
      <c r="D15" s="63" t="s">
        <v>66</v>
      </c>
      <c r="E15" t="s">
        <v>46</v>
      </c>
      <c r="F15" s="2">
        <v>80</v>
      </c>
      <c r="G15" s="6">
        <f>G14+F15-I15-H15</f>
        <v>2428.5100000000002</v>
      </c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>
      <c r="A16" s="15">
        <v>40654</v>
      </c>
      <c r="C16" t="s">
        <v>397</v>
      </c>
      <c r="D16" s="63" t="s">
        <v>66</v>
      </c>
      <c r="E16" t="s">
        <v>46</v>
      </c>
      <c r="F16" s="2">
        <v>80</v>
      </c>
      <c r="G16" s="6">
        <f t="shared" ref="G16:G21" si="2">G15+F16-I16-H16</f>
        <v>2508.5100000000002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2" s="63" customFormat="1">
      <c r="A17" s="67">
        <v>40659</v>
      </c>
      <c r="B17" s="63">
        <v>1</v>
      </c>
      <c r="C17" s="63" t="s">
        <v>58</v>
      </c>
      <c r="D17" s="63" t="s">
        <v>66</v>
      </c>
      <c r="E17" s="63">
        <v>100508</v>
      </c>
      <c r="G17" s="6">
        <f t="shared" si="2"/>
        <v>2388.5100000000002</v>
      </c>
      <c r="H17" s="66"/>
      <c r="I17" s="64">
        <v>120</v>
      </c>
      <c r="J17" s="64"/>
      <c r="K17" s="64"/>
      <c r="L17" s="64">
        <v>120</v>
      </c>
      <c r="M17" s="64"/>
      <c r="N17" s="64"/>
      <c r="O17" s="64"/>
      <c r="P17" s="64"/>
      <c r="Q17" s="64"/>
      <c r="R17" s="64"/>
      <c r="S17" s="64"/>
      <c r="T17" s="64"/>
      <c r="U17" s="64"/>
    </row>
    <row r="18" spans="1:22">
      <c r="A18" s="67">
        <v>40661</v>
      </c>
      <c r="B18" s="63">
        <v>2</v>
      </c>
      <c r="C18" s="63" t="s">
        <v>398</v>
      </c>
      <c r="D18" s="63" t="s">
        <v>66</v>
      </c>
      <c r="E18" s="63" t="s">
        <v>46</v>
      </c>
      <c r="F18" s="64">
        <v>2250</v>
      </c>
      <c r="G18" s="6">
        <f t="shared" si="2"/>
        <v>4638.51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2" s="63" customFormat="1">
      <c r="A19" s="67">
        <v>40669</v>
      </c>
      <c r="C19" s="63" t="s">
        <v>405</v>
      </c>
      <c r="D19" s="63" t="s">
        <v>66</v>
      </c>
      <c r="E19" s="63" t="s">
        <v>46</v>
      </c>
      <c r="F19" s="64">
        <v>150</v>
      </c>
      <c r="G19" s="6">
        <f t="shared" si="2"/>
        <v>4788.51</v>
      </c>
      <c r="H19" s="66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</row>
    <row r="20" spans="1:22">
      <c r="A20" s="15">
        <v>40669</v>
      </c>
      <c r="B20" s="63"/>
      <c r="C20" s="63" t="s">
        <v>25</v>
      </c>
      <c r="D20" s="63" t="s">
        <v>66</v>
      </c>
      <c r="E20" s="63" t="s">
        <v>46</v>
      </c>
      <c r="F20" s="2">
        <v>36</v>
      </c>
      <c r="G20" s="6">
        <f t="shared" si="2"/>
        <v>4824.51</v>
      </c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2">
      <c r="A21" s="15">
        <v>40679</v>
      </c>
      <c r="B21">
        <v>3</v>
      </c>
      <c r="C21" s="63" t="s">
        <v>58</v>
      </c>
      <c r="D21" s="63" t="s">
        <v>66</v>
      </c>
      <c r="E21" s="63">
        <v>100509</v>
      </c>
      <c r="F21" s="2"/>
      <c r="G21" s="6">
        <f t="shared" si="2"/>
        <v>4704.51</v>
      </c>
      <c r="H21" s="16"/>
      <c r="I21" s="2">
        <v>120</v>
      </c>
      <c r="J21" s="2"/>
      <c r="K21" s="2"/>
      <c r="L21" s="2">
        <v>120</v>
      </c>
      <c r="M21" s="2"/>
      <c r="N21" s="2"/>
      <c r="O21" s="2"/>
      <c r="P21" s="2"/>
      <c r="Q21" s="2"/>
      <c r="R21" s="2"/>
      <c r="S21" s="2"/>
      <c r="T21" s="2"/>
    </row>
    <row r="22" spans="1:22">
      <c r="A22" s="15">
        <v>40679</v>
      </c>
      <c r="B22">
        <v>4</v>
      </c>
      <c r="C22" s="63" t="s">
        <v>374</v>
      </c>
      <c r="D22" s="63" t="s">
        <v>66</v>
      </c>
      <c r="E22" s="63">
        <v>100510</v>
      </c>
      <c r="F22" s="64"/>
      <c r="G22" s="6">
        <f t="shared" ref="G22:G57" si="3">G21+F22-I22-H22</f>
        <v>4610.55</v>
      </c>
      <c r="H22" s="66"/>
      <c r="I22" s="64">
        <v>93.96</v>
      </c>
      <c r="J22" s="64"/>
      <c r="K22" s="64"/>
      <c r="L22" s="64"/>
      <c r="M22" s="64">
        <v>93.96</v>
      </c>
      <c r="N22" s="64"/>
      <c r="O22" s="64"/>
      <c r="P22" s="64"/>
      <c r="Q22" s="64"/>
      <c r="R22" s="64"/>
      <c r="S22" s="64"/>
      <c r="T22" s="64"/>
      <c r="U22" s="64"/>
      <c r="V22" s="63"/>
    </row>
    <row r="23" spans="1:22">
      <c r="A23" s="15">
        <v>40679</v>
      </c>
      <c r="B23" s="63">
        <v>5</v>
      </c>
      <c r="C23" s="63" t="s">
        <v>406</v>
      </c>
      <c r="D23" t="s">
        <v>66</v>
      </c>
      <c r="E23" s="63">
        <v>100511</v>
      </c>
      <c r="F23" s="2"/>
      <c r="G23" s="6">
        <f t="shared" si="3"/>
        <v>4080.2700000000004</v>
      </c>
      <c r="H23" s="16"/>
      <c r="I23" s="2">
        <v>530.28</v>
      </c>
      <c r="J23" s="2"/>
      <c r="K23" s="2"/>
      <c r="L23" s="2"/>
      <c r="M23" s="2"/>
      <c r="N23" s="2">
        <v>530.28</v>
      </c>
      <c r="O23" s="2"/>
      <c r="P23" s="2"/>
      <c r="Q23" s="2"/>
      <c r="R23" s="2"/>
      <c r="S23" s="2"/>
      <c r="T23" s="2"/>
    </row>
    <row r="24" spans="1:22">
      <c r="A24" s="15">
        <v>40679</v>
      </c>
      <c r="B24" s="63">
        <v>6</v>
      </c>
      <c r="C24" s="63" t="s">
        <v>159</v>
      </c>
      <c r="D24" s="63" t="s">
        <v>66</v>
      </c>
      <c r="E24" s="63">
        <v>100512</v>
      </c>
      <c r="F24" s="2"/>
      <c r="G24" s="6">
        <f t="shared" si="3"/>
        <v>3980.2700000000004</v>
      </c>
      <c r="H24" s="16"/>
      <c r="I24" s="2">
        <v>100</v>
      </c>
      <c r="J24" s="2"/>
      <c r="K24" s="2"/>
      <c r="L24" s="2"/>
      <c r="M24" s="2"/>
      <c r="N24" s="2"/>
      <c r="O24" s="2"/>
      <c r="P24" s="2">
        <v>100</v>
      </c>
      <c r="Q24" s="2"/>
      <c r="R24" s="2"/>
      <c r="S24" s="2"/>
      <c r="T24" s="2"/>
    </row>
    <row r="25" spans="1:22">
      <c r="A25" s="15">
        <v>40679</v>
      </c>
      <c r="B25" s="63">
        <v>7</v>
      </c>
      <c r="C25" s="63" t="s">
        <v>252</v>
      </c>
      <c r="D25" s="63" t="s">
        <v>66</v>
      </c>
      <c r="E25" s="63">
        <v>100513</v>
      </c>
      <c r="F25" s="2"/>
      <c r="G25" s="6">
        <f t="shared" si="3"/>
        <v>3930.2700000000004</v>
      </c>
      <c r="H25" s="16"/>
      <c r="I25" s="2">
        <v>50</v>
      </c>
      <c r="J25" s="2"/>
      <c r="K25" s="2"/>
      <c r="L25" s="2"/>
      <c r="M25" s="2"/>
      <c r="N25" s="2"/>
      <c r="O25" s="2"/>
      <c r="P25" s="2">
        <v>50</v>
      </c>
      <c r="Q25" s="2"/>
      <c r="R25" s="2"/>
      <c r="S25" s="2"/>
      <c r="T25" s="2"/>
    </row>
    <row r="26" spans="1:22" s="63" customFormat="1">
      <c r="A26" s="67">
        <v>40699</v>
      </c>
      <c r="B26" s="63">
        <v>8</v>
      </c>
      <c r="C26" s="63" t="s">
        <v>58</v>
      </c>
      <c r="D26" s="63" t="s">
        <v>66</v>
      </c>
      <c r="E26" s="63">
        <v>100514</v>
      </c>
      <c r="F26" s="64"/>
      <c r="G26" s="65">
        <f t="shared" si="3"/>
        <v>3810.2700000000004</v>
      </c>
      <c r="H26" s="66"/>
      <c r="I26" s="64">
        <v>120</v>
      </c>
      <c r="J26" s="64"/>
      <c r="K26" s="64"/>
      <c r="L26" s="64">
        <v>120</v>
      </c>
      <c r="M26" s="64"/>
      <c r="N26" s="64"/>
      <c r="O26" s="64"/>
      <c r="P26" s="64"/>
      <c r="Q26" s="64"/>
      <c r="R26" s="64"/>
      <c r="S26" s="64"/>
      <c r="T26" s="64"/>
      <c r="U26" s="64"/>
    </row>
    <row r="27" spans="1:22">
      <c r="A27" s="80" t="s">
        <v>407</v>
      </c>
      <c r="B27" s="63"/>
      <c r="C27" s="63"/>
      <c r="D27" s="63" t="s">
        <v>55</v>
      </c>
      <c r="E27" s="63"/>
      <c r="F27" s="2"/>
      <c r="G27" s="6">
        <f t="shared" si="3"/>
        <v>3810.2700000000004</v>
      </c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2" s="63" customFormat="1">
      <c r="A28" s="67">
        <v>40721</v>
      </c>
      <c r="B28" s="63">
        <v>9</v>
      </c>
      <c r="C28" s="63" t="s">
        <v>272</v>
      </c>
      <c r="D28" s="63" t="s">
        <v>66</v>
      </c>
      <c r="E28" s="63">
        <v>100515</v>
      </c>
      <c r="F28" s="64"/>
      <c r="G28" s="65">
        <f t="shared" si="3"/>
        <v>3790.2700000000004</v>
      </c>
      <c r="H28" s="66"/>
      <c r="I28" s="64">
        <v>20</v>
      </c>
      <c r="J28" s="64"/>
      <c r="K28" s="64"/>
      <c r="L28" s="64"/>
      <c r="M28" s="64"/>
      <c r="N28" s="64"/>
      <c r="O28" s="64"/>
      <c r="P28" s="64"/>
      <c r="Q28" s="64"/>
      <c r="R28" s="64">
        <v>20</v>
      </c>
      <c r="S28" s="64"/>
      <c r="T28" s="64"/>
      <c r="U28" s="64"/>
    </row>
    <row r="29" spans="1:22" s="63" customFormat="1">
      <c r="A29" s="67">
        <v>40721</v>
      </c>
      <c r="B29" s="63">
        <v>10</v>
      </c>
      <c r="C29" s="63" t="s">
        <v>408</v>
      </c>
      <c r="D29" s="63" t="s">
        <v>66</v>
      </c>
      <c r="E29" s="63">
        <v>100516</v>
      </c>
      <c r="F29" s="64"/>
      <c r="G29" s="65">
        <f t="shared" si="3"/>
        <v>3752.3100000000004</v>
      </c>
      <c r="H29" s="66"/>
      <c r="I29" s="66">
        <v>37.96</v>
      </c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>
        <v>37.96</v>
      </c>
    </row>
    <row r="30" spans="1:22">
      <c r="A30" s="15">
        <v>40725</v>
      </c>
      <c r="B30" s="63">
        <v>11</v>
      </c>
      <c r="C30" s="63" t="s">
        <v>409</v>
      </c>
      <c r="D30" s="63" t="s">
        <v>66</v>
      </c>
      <c r="E30" s="63" t="s">
        <v>44</v>
      </c>
      <c r="F30" s="2">
        <v>0.12</v>
      </c>
      <c r="G30" s="6">
        <f t="shared" si="3"/>
        <v>3752.4300000000003</v>
      </c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2">
      <c r="A31" s="15">
        <v>40735</v>
      </c>
      <c r="C31" s="63" t="s">
        <v>389</v>
      </c>
      <c r="D31" s="63" t="s">
        <v>66</v>
      </c>
      <c r="E31" s="63" t="s">
        <v>46</v>
      </c>
      <c r="F31" s="2">
        <v>140</v>
      </c>
      <c r="G31" s="6">
        <f t="shared" si="3"/>
        <v>3892.4300000000003</v>
      </c>
      <c r="H31" s="16"/>
      <c r="I31" s="16"/>
      <c r="J31" s="2"/>
      <c r="K31" s="2"/>
      <c r="L31" s="2"/>
      <c r="M31" s="2"/>
      <c r="N31" s="2"/>
      <c r="O31" s="16"/>
      <c r="P31" s="2"/>
      <c r="Q31" s="2"/>
      <c r="R31" s="2"/>
      <c r="S31" s="2"/>
      <c r="T31" s="2"/>
    </row>
    <row r="32" spans="1:22">
      <c r="A32" s="15">
        <v>40742</v>
      </c>
      <c r="B32">
        <v>12</v>
      </c>
      <c r="C32" s="63" t="s">
        <v>58</v>
      </c>
      <c r="D32" s="63" t="s">
        <v>66</v>
      </c>
      <c r="E32" s="63">
        <v>100517</v>
      </c>
      <c r="F32" s="2"/>
      <c r="G32" s="6">
        <f t="shared" si="3"/>
        <v>3772.4300000000003</v>
      </c>
      <c r="H32" s="16"/>
      <c r="I32" s="2">
        <v>120</v>
      </c>
      <c r="J32" s="2"/>
      <c r="K32" s="2"/>
      <c r="L32" s="2">
        <v>120</v>
      </c>
      <c r="M32" s="2"/>
      <c r="N32" s="2"/>
      <c r="O32" s="2"/>
      <c r="P32" s="2"/>
      <c r="Q32" s="2"/>
      <c r="R32" s="2"/>
      <c r="S32" s="2"/>
      <c r="T32" s="2"/>
    </row>
    <row r="33" spans="1:22">
      <c r="A33" s="15">
        <v>40742</v>
      </c>
      <c r="B33">
        <v>13</v>
      </c>
      <c r="C33" s="63" t="s">
        <v>38</v>
      </c>
      <c r="D33" s="63" t="s">
        <v>66</v>
      </c>
      <c r="E33" s="63">
        <v>100518</v>
      </c>
      <c r="F33" s="2"/>
      <c r="G33" s="6">
        <f t="shared" si="3"/>
        <v>3333.8900000000003</v>
      </c>
      <c r="H33" s="16"/>
      <c r="I33" s="2">
        <v>438.54</v>
      </c>
      <c r="J33" s="2"/>
      <c r="K33" s="2">
        <v>424.24</v>
      </c>
      <c r="L33" s="2"/>
      <c r="M33" s="2"/>
      <c r="N33" s="2"/>
      <c r="O33" s="2">
        <v>14.3</v>
      </c>
      <c r="P33" s="2"/>
      <c r="Q33" s="2"/>
      <c r="R33" s="2"/>
      <c r="S33" s="2"/>
      <c r="T33" s="2"/>
    </row>
    <row r="34" spans="1:22">
      <c r="A34" s="67">
        <v>40742</v>
      </c>
      <c r="B34">
        <v>13</v>
      </c>
      <c r="C34" s="63" t="s">
        <v>410</v>
      </c>
      <c r="D34" s="63" t="s">
        <v>66</v>
      </c>
      <c r="E34" s="63">
        <v>100519</v>
      </c>
      <c r="F34" s="2"/>
      <c r="G34" s="6">
        <f t="shared" si="3"/>
        <v>3227.8300000000004</v>
      </c>
      <c r="H34" s="16"/>
      <c r="I34" s="2">
        <v>106.06</v>
      </c>
      <c r="J34" s="2"/>
      <c r="K34" s="2">
        <v>106.06</v>
      </c>
      <c r="L34" s="2"/>
      <c r="M34" s="2"/>
      <c r="N34" s="2"/>
      <c r="O34" s="2"/>
      <c r="P34" s="2"/>
      <c r="Q34" s="2"/>
      <c r="R34" s="2"/>
      <c r="S34" s="2"/>
      <c r="T34" s="2"/>
    </row>
    <row r="35" spans="1:22">
      <c r="A35" s="15">
        <v>40762</v>
      </c>
      <c r="B35">
        <v>14</v>
      </c>
      <c r="C35" s="63" t="s">
        <v>58</v>
      </c>
      <c r="D35" s="63" t="s">
        <v>66</v>
      </c>
      <c r="E35" s="63">
        <v>100520</v>
      </c>
      <c r="F35" s="2"/>
      <c r="G35" s="6">
        <f t="shared" si="3"/>
        <v>3107.8300000000004</v>
      </c>
      <c r="H35" s="16"/>
      <c r="I35" s="2">
        <v>120</v>
      </c>
      <c r="J35" s="2"/>
      <c r="K35" s="2"/>
      <c r="L35" s="2">
        <v>120</v>
      </c>
      <c r="M35" s="2"/>
      <c r="N35" s="2"/>
      <c r="O35" s="2"/>
      <c r="P35" s="2"/>
      <c r="Q35" s="2"/>
      <c r="R35" s="2"/>
      <c r="S35" s="2"/>
      <c r="T35" s="2"/>
    </row>
    <row r="36" spans="1:22" s="63" customFormat="1">
      <c r="A36" s="67">
        <v>40767</v>
      </c>
      <c r="C36" s="63" t="s">
        <v>411</v>
      </c>
      <c r="D36" s="63" t="s">
        <v>66</v>
      </c>
      <c r="E36" s="63" t="s">
        <v>46</v>
      </c>
      <c r="F36" s="64">
        <v>80</v>
      </c>
      <c r="G36" s="65">
        <f t="shared" si="3"/>
        <v>3187.8300000000004</v>
      </c>
      <c r="H36" s="66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</row>
    <row r="37" spans="1:22">
      <c r="A37" s="80" t="s">
        <v>412</v>
      </c>
      <c r="B37" s="63"/>
      <c r="C37" s="63"/>
      <c r="D37" s="63" t="s">
        <v>55</v>
      </c>
      <c r="E37" s="63"/>
      <c r="F37" s="2"/>
      <c r="G37" s="6">
        <f t="shared" si="3"/>
        <v>3187.8300000000004</v>
      </c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2">
      <c r="A38" s="15">
        <v>40788</v>
      </c>
      <c r="B38" s="63"/>
      <c r="C38" s="63" t="s">
        <v>413</v>
      </c>
      <c r="D38" s="63" t="s">
        <v>66</v>
      </c>
      <c r="E38" s="63" t="s">
        <v>46</v>
      </c>
      <c r="F38" s="2">
        <v>160</v>
      </c>
      <c r="G38" s="6">
        <f t="shared" si="3"/>
        <v>3347.8300000000004</v>
      </c>
      <c r="H38" s="16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2" s="63" customFormat="1">
      <c r="A39" s="67">
        <v>40805</v>
      </c>
      <c r="B39" s="63">
        <v>15</v>
      </c>
      <c r="C39" s="63" t="s">
        <v>58</v>
      </c>
      <c r="D39" s="63" t="s">
        <v>66</v>
      </c>
      <c r="E39" s="63">
        <v>100521</v>
      </c>
      <c r="F39" s="64"/>
      <c r="G39" s="65">
        <f t="shared" si="3"/>
        <v>3287.8300000000004</v>
      </c>
      <c r="H39" s="66"/>
      <c r="I39" s="64">
        <v>60</v>
      </c>
      <c r="J39" s="64"/>
      <c r="K39" s="64"/>
      <c r="L39" s="64">
        <v>60</v>
      </c>
      <c r="M39" s="64"/>
      <c r="N39" s="64"/>
      <c r="O39" s="64"/>
      <c r="P39" s="64"/>
      <c r="Q39" s="64"/>
      <c r="R39" s="64"/>
      <c r="S39" s="64"/>
      <c r="T39" s="64"/>
      <c r="U39" s="64"/>
    </row>
    <row r="40" spans="1:22">
      <c r="A40" s="15">
        <v>40805</v>
      </c>
      <c r="B40" s="63">
        <v>16</v>
      </c>
      <c r="C40" s="63" t="s">
        <v>38</v>
      </c>
      <c r="D40" s="63" t="s">
        <v>66</v>
      </c>
      <c r="E40" s="63">
        <v>100522</v>
      </c>
      <c r="F40" s="2"/>
      <c r="G40" s="6">
        <f t="shared" si="3"/>
        <v>2849.2900000000004</v>
      </c>
      <c r="H40" s="16"/>
      <c r="I40" s="2">
        <v>438.54</v>
      </c>
      <c r="J40" s="2"/>
      <c r="K40" s="2">
        <v>424.24</v>
      </c>
      <c r="L40" s="2"/>
      <c r="M40" s="2"/>
      <c r="N40" s="2"/>
      <c r="O40" s="2">
        <v>14.3</v>
      </c>
      <c r="P40" s="2"/>
      <c r="Q40" s="2"/>
      <c r="R40" s="2"/>
      <c r="S40" s="2"/>
      <c r="T40" s="2"/>
    </row>
    <row r="41" spans="1:22" s="63" customFormat="1">
      <c r="A41" s="67">
        <v>40805</v>
      </c>
      <c r="B41" s="63">
        <v>16</v>
      </c>
      <c r="C41" s="63" t="s">
        <v>414</v>
      </c>
      <c r="D41" s="63" t="s">
        <v>66</v>
      </c>
      <c r="E41" s="63">
        <v>100523</v>
      </c>
      <c r="F41" s="64"/>
      <c r="G41" s="65">
        <f t="shared" si="3"/>
        <v>2743.2300000000005</v>
      </c>
      <c r="H41" s="66"/>
      <c r="I41" s="66">
        <v>106.06</v>
      </c>
      <c r="J41" s="64"/>
      <c r="K41" s="64">
        <v>106.06</v>
      </c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2" s="63" customFormat="1">
      <c r="A42" s="67">
        <v>40802</v>
      </c>
      <c r="C42" s="63" t="s">
        <v>416</v>
      </c>
      <c r="D42" s="63" t="s">
        <v>66</v>
      </c>
      <c r="E42" s="63" t="s">
        <v>46</v>
      </c>
      <c r="F42" s="64">
        <v>60</v>
      </c>
      <c r="G42" s="65">
        <f t="shared" si="3"/>
        <v>2803.2300000000005</v>
      </c>
      <c r="H42" s="66"/>
      <c r="I42" s="66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2">
      <c r="A43" s="67">
        <v>40813</v>
      </c>
      <c r="B43" s="63">
        <v>17</v>
      </c>
      <c r="C43" s="63" t="s">
        <v>415</v>
      </c>
      <c r="D43" s="63" t="s">
        <v>66</v>
      </c>
      <c r="E43" s="63" t="s">
        <v>44</v>
      </c>
      <c r="F43" s="64">
        <v>2250</v>
      </c>
      <c r="G43" s="6">
        <f t="shared" si="3"/>
        <v>5053.2300000000005</v>
      </c>
      <c r="H43" s="66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3"/>
    </row>
    <row r="44" spans="1:22" s="63" customFormat="1">
      <c r="A44" s="67">
        <v>40821</v>
      </c>
      <c r="C44" s="63" t="s">
        <v>417</v>
      </c>
      <c r="D44" s="63" t="s">
        <v>66</v>
      </c>
      <c r="E44" s="63" t="s">
        <v>46</v>
      </c>
      <c r="F44" s="64">
        <v>140</v>
      </c>
      <c r="G44" s="65">
        <f t="shared" si="3"/>
        <v>5193.2300000000005</v>
      </c>
      <c r="H44" s="66"/>
      <c r="I44" s="66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2" s="63" customFormat="1">
      <c r="A45" s="80" t="s">
        <v>418</v>
      </c>
      <c r="D45" s="63" t="s">
        <v>55</v>
      </c>
      <c r="F45" s="64"/>
      <c r="G45" s="65">
        <f t="shared" si="3"/>
        <v>5193.2300000000005</v>
      </c>
      <c r="H45" s="66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2" s="63" customFormat="1">
      <c r="A46" s="67">
        <v>40856</v>
      </c>
      <c r="C46" s="63" t="s">
        <v>421</v>
      </c>
      <c r="D46" s="63" t="s">
        <v>66</v>
      </c>
      <c r="E46" s="63" t="s">
        <v>46</v>
      </c>
      <c r="F46" s="64">
        <v>80</v>
      </c>
      <c r="G46" s="65">
        <f t="shared" si="3"/>
        <v>5273.2300000000005</v>
      </c>
      <c r="H46" s="66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2">
      <c r="A47" s="15">
        <v>40865</v>
      </c>
      <c r="C47" s="63" t="s">
        <v>422</v>
      </c>
      <c r="D47" s="63" t="s">
        <v>66</v>
      </c>
      <c r="E47" s="63" t="s">
        <v>46</v>
      </c>
      <c r="F47" s="2">
        <v>65</v>
      </c>
      <c r="G47" s="6">
        <f t="shared" si="3"/>
        <v>5338.2300000000005</v>
      </c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2" s="63" customFormat="1">
      <c r="A48" s="67">
        <v>40868</v>
      </c>
      <c r="B48" s="63">
        <v>18</v>
      </c>
      <c r="C48" s="63" t="s">
        <v>58</v>
      </c>
      <c r="D48" s="63" t="s">
        <v>66</v>
      </c>
      <c r="E48" s="63">
        <v>100524</v>
      </c>
      <c r="F48" s="64"/>
      <c r="G48" s="65">
        <f t="shared" si="3"/>
        <v>5098.2300000000005</v>
      </c>
      <c r="H48" s="66"/>
      <c r="I48" s="64">
        <v>240</v>
      </c>
      <c r="J48" s="64"/>
      <c r="K48" s="64"/>
      <c r="L48" s="64">
        <v>240</v>
      </c>
      <c r="M48" s="64"/>
      <c r="N48" s="64"/>
      <c r="O48" s="64"/>
      <c r="P48" s="64"/>
      <c r="Q48" s="64"/>
      <c r="R48" s="64"/>
      <c r="S48" s="64"/>
      <c r="T48" s="64"/>
      <c r="U48" s="64"/>
    </row>
    <row r="49" spans="1:22">
      <c r="A49" s="15">
        <v>40868</v>
      </c>
      <c r="B49" s="63">
        <v>19</v>
      </c>
      <c r="C49" s="63" t="s">
        <v>310</v>
      </c>
      <c r="D49" s="63" t="s">
        <v>66</v>
      </c>
      <c r="E49" s="63">
        <v>100525</v>
      </c>
      <c r="F49" s="2"/>
      <c r="G49" s="6">
        <f t="shared" si="3"/>
        <v>4954.2300000000005</v>
      </c>
      <c r="H49" s="16"/>
      <c r="I49" s="2">
        <v>144</v>
      </c>
      <c r="J49" s="2">
        <v>24</v>
      </c>
      <c r="K49" s="2"/>
      <c r="L49" s="2"/>
      <c r="M49" s="2"/>
      <c r="N49" s="2"/>
      <c r="O49" s="2"/>
      <c r="P49" s="2"/>
      <c r="Q49" s="2"/>
      <c r="R49" s="2">
        <v>120</v>
      </c>
      <c r="S49" s="2"/>
      <c r="T49" s="2"/>
    </row>
    <row r="50" spans="1:22">
      <c r="A50" s="15">
        <v>40868</v>
      </c>
      <c r="B50">
        <v>20</v>
      </c>
      <c r="C50" s="63" t="s">
        <v>275</v>
      </c>
      <c r="D50" s="63" t="s">
        <v>66</v>
      </c>
      <c r="E50" s="63">
        <v>100526</v>
      </c>
      <c r="F50" s="2"/>
      <c r="G50" s="6">
        <f t="shared" si="3"/>
        <v>4905.7300000000005</v>
      </c>
      <c r="H50" s="16"/>
      <c r="I50" s="2">
        <v>48.5</v>
      </c>
      <c r="J50" s="2"/>
      <c r="K50" s="2"/>
      <c r="L50" s="2"/>
      <c r="M50" s="2"/>
      <c r="N50" s="2"/>
      <c r="O50" s="2"/>
      <c r="P50" s="2"/>
      <c r="Q50" s="2"/>
      <c r="R50" s="2"/>
      <c r="S50" s="2">
        <v>48.5</v>
      </c>
      <c r="T50" s="2"/>
    </row>
    <row r="51" spans="1:22" ht="12" customHeight="1">
      <c r="A51" s="67">
        <v>40868</v>
      </c>
      <c r="B51" s="63">
        <v>21</v>
      </c>
      <c r="C51" s="63" t="s">
        <v>423</v>
      </c>
      <c r="D51" s="63" t="s">
        <v>66</v>
      </c>
      <c r="E51" s="63">
        <v>100527</v>
      </c>
      <c r="F51" s="64"/>
      <c r="G51" s="6">
        <f t="shared" si="3"/>
        <v>4888.7300000000005</v>
      </c>
      <c r="H51" s="66"/>
      <c r="I51" s="64">
        <v>17</v>
      </c>
      <c r="J51" s="64"/>
      <c r="K51" s="64"/>
      <c r="L51" s="64"/>
      <c r="M51" s="64"/>
      <c r="N51" s="64"/>
      <c r="O51" s="64"/>
      <c r="P51" s="64">
        <v>17</v>
      </c>
      <c r="Q51" s="64"/>
      <c r="R51" s="64"/>
      <c r="S51" s="64"/>
      <c r="T51" s="64"/>
      <c r="U51" s="64"/>
      <c r="V51" s="63"/>
    </row>
    <row r="52" spans="1:22" s="63" customFormat="1">
      <c r="A52" s="67">
        <v>40868</v>
      </c>
      <c r="B52" s="63">
        <v>22</v>
      </c>
      <c r="C52" s="63" t="s">
        <v>424</v>
      </c>
      <c r="D52" s="63" t="s">
        <v>66</v>
      </c>
      <c r="E52" s="63">
        <v>100528</v>
      </c>
      <c r="F52" s="64"/>
      <c r="G52" s="65">
        <f t="shared" si="3"/>
        <v>4863.7300000000005</v>
      </c>
      <c r="H52" s="66"/>
      <c r="I52" s="64">
        <v>25</v>
      </c>
      <c r="J52" s="64"/>
      <c r="K52" s="64"/>
      <c r="L52" s="64"/>
      <c r="M52" s="64"/>
      <c r="N52" s="64"/>
      <c r="O52" s="64"/>
      <c r="P52" s="64">
        <v>25</v>
      </c>
      <c r="Q52" s="64"/>
      <c r="R52" s="64"/>
      <c r="S52" s="64"/>
      <c r="T52" s="64"/>
      <c r="U52" s="64"/>
    </row>
    <row r="53" spans="1:22">
      <c r="A53" s="84">
        <v>40868</v>
      </c>
      <c r="B53" s="63">
        <v>23</v>
      </c>
      <c r="C53" s="63" t="s">
        <v>425</v>
      </c>
      <c r="D53" s="63" t="s">
        <v>66</v>
      </c>
      <c r="E53" s="63">
        <v>100529</v>
      </c>
      <c r="F53" s="16"/>
      <c r="G53" s="65">
        <f t="shared" si="3"/>
        <v>4838.7300000000005</v>
      </c>
      <c r="H53" s="16"/>
      <c r="I53" s="2">
        <v>25</v>
      </c>
      <c r="J53" s="2"/>
      <c r="K53" s="2"/>
      <c r="L53" s="2"/>
      <c r="M53" s="2"/>
      <c r="N53" s="2"/>
      <c r="O53" s="2"/>
      <c r="P53" s="2">
        <v>25</v>
      </c>
      <c r="Q53" s="2"/>
      <c r="R53" s="2"/>
      <c r="S53" s="2"/>
      <c r="T53" s="2"/>
    </row>
    <row r="54" spans="1:22" s="63" customFormat="1">
      <c r="A54" s="67">
        <v>40868</v>
      </c>
      <c r="B54" s="63">
        <v>24</v>
      </c>
      <c r="C54" s="63" t="s">
        <v>426</v>
      </c>
      <c r="D54" s="63" t="s">
        <v>66</v>
      </c>
      <c r="E54" s="63">
        <v>100530</v>
      </c>
      <c r="F54" s="66"/>
      <c r="G54" s="65">
        <f t="shared" si="3"/>
        <v>4813.7300000000005</v>
      </c>
      <c r="H54" s="66"/>
      <c r="I54" s="64">
        <v>25</v>
      </c>
      <c r="J54" s="64"/>
      <c r="K54" s="64"/>
      <c r="L54" s="64"/>
      <c r="M54" s="64"/>
      <c r="N54" s="64"/>
      <c r="O54" s="64"/>
      <c r="P54" s="64">
        <v>25</v>
      </c>
      <c r="Q54" s="64"/>
      <c r="R54" s="64"/>
      <c r="S54" s="64"/>
      <c r="T54" s="64"/>
      <c r="U54" s="64"/>
    </row>
    <row r="55" spans="1:22" s="63" customFormat="1">
      <c r="A55" s="67">
        <v>40868</v>
      </c>
      <c r="B55" s="63">
        <v>25</v>
      </c>
      <c r="C55" s="63" t="s">
        <v>427</v>
      </c>
      <c r="D55" s="63" t="s">
        <v>66</v>
      </c>
      <c r="E55" s="63">
        <v>100531</v>
      </c>
      <c r="F55" s="66"/>
      <c r="G55" s="65">
        <f t="shared" si="3"/>
        <v>4768.7300000000005</v>
      </c>
      <c r="H55" s="66"/>
      <c r="I55" s="64">
        <v>45</v>
      </c>
      <c r="J55" s="64"/>
      <c r="K55" s="64"/>
      <c r="L55" s="64">
        <v>45</v>
      </c>
      <c r="M55" s="64"/>
      <c r="N55" s="64"/>
      <c r="O55" s="64"/>
      <c r="P55" s="64"/>
      <c r="Q55" s="64"/>
      <c r="R55" s="64"/>
      <c r="S55" s="64"/>
      <c r="T55" s="64"/>
      <c r="U55" s="64"/>
    </row>
    <row r="56" spans="1:22" s="63" customFormat="1">
      <c r="A56" s="67">
        <v>40897</v>
      </c>
      <c r="C56" s="63" t="s">
        <v>429</v>
      </c>
      <c r="D56" s="63" t="s">
        <v>66</v>
      </c>
      <c r="E56" s="63" t="s">
        <v>46</v>
      </c>
      <c r="F56" s="66">
        <v>65</v>
      </c>
      <c r="G56" s="65">
        <f t="shared" si="3"/>
        <v>4833.7300000000005</v>
      </c>
      <c r="H56" s="66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2">
      <c r="A57" s="80" t="s">
        <v>430</v>
      </c>
      <c r="D57" s="63" t="s">
        <v>55</v>
      </c>
      <c r="F57" s="2"/>
      <c r="G57" s="65">
        <f t="shared" si="3"/>
        <v>4833.7300000000005</v>
      </c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2">
      <c r="A58" s="15">
        <v>40919</v>
      </c>
      <c r="C58" t="s">
        <v>432</v>
      </c>
      <c r="D58" s="63" t="s">
        <v>66</v>
      </c>
      <c r="E58" t="s">
        <v>46</v>
      </c>
      <c r="F58" s="2">
        <v>65</v>
      </c>
      <c r="G58" s="65">
        <f>G57+F58-I59-H58</f>
        <v>4460.1900000000005</v>
      </c>
      <c r="H58" s="16"/>
      <c r="P58" s="2"/>
      <c r="Q58" s="2"/>
      <c r="R58" s="2"/>
      <c r="S58" s="2"/>
      <c r="T58" s="2"/>
    </row>
    <row r="59" spans="1:22">
      <c r="A59" s="15">
        <v>40924</v>
      </c>
      <c r="B59">
        <v>26</v>
      </c>
      <c r="C59" t="s">
        <v>38</v>
      </c>
      <c r="D59" s="63" t="s">
        <v>66</v>
      </c>
      <c r="E59">
        <v>100532</v>
      </c>
      <c r="F59" s="2"/>
      <c r="G59" s="65">
        <f t="shared" ref="G59:G66" si="4">G58+F59-I60-H59</f>
        <v>4354.13</v>
      </c>
      <c r="H59" s="16"/>
      <c r="I59" s="2">
        <v>438.54</v>
      </c>
      <c r="J59" s="2"/>
      <c r="K59" s="2">
        <v>424.24</v>
      </c>
      <c r="L59" s="2"/>
      <c r="M59" s="2"/>
      <c r="N59" s="2"/>
      <c r="O59" s="2">
        <v>14.3</v>
      </c>
      <c r="P59" s="2"/>
      <c r="Q59" s="2"/>
      <c r="R59" s="2"/>
      <c r="S59" s="2"/>
      <c r="T59" s="2"/>
    </row>
    <row r="60" spans="1:22">
      <c r="A60" s="15">
        <v>40924</v>
      </c>
      <c r="B60">
        <v>26</v>
      </c>
      <c r="C60" t="s">
        <v>431</v>
      </c>
      <c r="D60" s="63" t="s">
        <v>66</v>
      </c>
      <c r="E60">
        <v>100533</v>
      </c>
      <c r="F60" s="2"/>
      <c r="G60" s="65">
        <f t="shared" si="4"/>
        <v>4354.13</v>
      </c>
      <c r="H60" s="16"/>
      <c r="I60" s="2">
        <v>106.06</v>
      </c>
      <c r="J60" s="2"/>
      <c r="K60" s="2">
        <v>106.06</v>
      </c>
      <c r="L60" s="2"/>
      <c r="M60" s="2"/>
      <c r="N60" s="2"/>
      <c r="O60" s="2"/>
      <c r="P60" s="2"/>
      <c r="Q60" s="2"/>
      <c r="R60" s="2"/>
      <c r="S60" s="2"/>
      <c r="T60" s="2"/>
    </row>
    <row r="61" spans="1:22">
      <c r="A61" s="80" t="s">
        <v>433</v>
      </c>
      <c r="D61" s="63" t="s">
        <v>55</v>
      </c>
      <c r="G61" s="65">
        <f t="shared" si="4"/>
        <v>4354.13</v>
      </c>
      <c r="I61" s="2"/>
      <c r="J61" s="2"/>
      <c r="K61" s="2"/>
      <c r="L61" s="2"/>
      <c r="M61" s="2"/>
      <c r="N61" s="2"/>
      <c r="O61" s="2"/>
      <c r="U61"/>
    </row>
    <row r="62" spans="1:22">
      <c r="A62" s="15">
        <v>40987</v>
      </c>
      <c r="C62" t="s">
        <v>258</v>
      </c>
      <c r="D62" s="63" t="s">
        <v>66</v>
      </c>
      <c r="E62" t="s">
        <v>46</v>
      </c>
      <c r="F62" s="2">
        <v>195</v>
      </c>
      <c r="G62" s="65">
        <f t="shared" si="4"/>
        <v>4110.59</v>
      </c>
      <c r="R62" s="38"/>
      <c r="S62" s="38"/>
      <c r="T62" s="34"/>
      <c r="U62" s="34"/>
      <c r="V62" s="34"/>
    </row>
    <row r="63" spans="1:22">
      <c r="A63" s="15">
        <v>40987</v>
      </c>
      <c r="B63">
        <v>27</v>
      </c>
      <c r="C63" t="s">
        <v>38</v>
      </c>
      <c r="D63" s="63" t="s">
        <v>66</v>
      </c>
      <c r="E63">
        <v>100534</v>
      </c>
      <c r="G63" s="65">
        <f t="shared" si="4"/>
        <v>4004.53</v>
      </c>
      <c r="I63">
        <v>438.54</v>
      </c>
      <c r="K63">
        <v>424.24</v>
      </c>
      <c r="O63">
        <v>14.3</v>
      </c>
      <c r="R63" s="2"/>
      <c r="S63" s="2"/>
      <c r="T63" s="71"/>
      <c r="U63"/>
    </row>
    <row r="64" spans="1:22">
      <c r="A64" s="15">
        <v>40987</v>
      </c>
      <c r="B64">
        <v>27</v>
      </c>
      <c r="C64" t="s">
        <v>434</v>
      </c>
      <c r="D64" s="63" t="s">
        <v>66</v>
      </c>
      <c r="E64">
        <v>100535</v>
      </c>
      <c r="G64" s="65">
        <f t="shared" si="4"/>
        <v>3964.4900000000002</v>
      </c>
      <c r="I64" s="2">
        <v>106.06</v>
      </c>
      <c r="K64" s="2">
        <v>106.06</v>
      </c>
      <c r="R64" s="2"/>
      <c r="S64" s="2"/>
      <c r="T64" s="71"/>
      <c r="U64"/>
    </row>
    <row r="65" spans="1:21">
      <c r="A65" s="15">
        <v>40987</v>
      </c>
      <c r="B65">
        <v>28</v>
      </c>
      <c r="C65" t="s">
        <v>435</v>
      </c>
      <c r="D65" s="90" t="s">
        <v>66</v>
      </c>
      <c r="E65">
        <v>100536</v>
      </c>
      <c r="G65" s="65">
        <f t="shared" si="4"/>
        <v>3964.4900000000002</v>
      </c>
      <c r="I65" s="2">
        <v>40.04</v>
      </c>
      <c r="L65">
        <v>40.04</v>
      </c>
      <c r="R65" s="2"/>
      <c r="S65" s="2"/>
      <c r="T65" s="71"/>
      <c r="U65"/>
    </row>
    <row r="66" spans="1:21">
      <c r="A66" s="80" t="s">
        <v>436</v>
      </c>
      <c r="G66" s="65">
        <f t="shared" si="4"/>
        <v>3964.4900000000002</v>
      </c>
      <c r="R66" s="2"/>
      <c r="S66" s="2"/>
      <c r="T66" s="71"/>
      <c r="U66"/>
    </row>
    <row r="67" spans="1:21">
      <c r="G67" s="66"/>
      <c r="R67" s="2"/>
      <c r="S67" s="2"/>
      <c r="T67" s="71"/>
      <c r="U67"/>
    </row>
    <row r="68" spans="1:21">
      <c r="G68" s="66"/>
      <c r="R68" s="2"/>
      <c r="S68" s="2"/>
      <c r="T68" s="71"/>
      <c r="U68"/>
    </row>
    <row r="69" spans="1:21">
      <c r="G69" s="66"/>
      <c r="R69" s="2"/>
      <c r="S69" s="2"/>
      <c r="T69" s="71"/>
      <c r="U69" s="171"/>
    </row>
    <row r="70" spans="1:21">
      <c r="R70" s="2"/>
      <c r="S70" s="2"/>
      <c r="T70" s="71"/>
      <c r="U70" s="171"/>
    </row>
    <row r="71" spans="1:21">
      <c r="R71" s="2"/>
      <c r="S71" s="2"/>
      <c r="T71" s="71"/>
    </row>
    <row r="72" spans="1:21">
      <c r="R72" s="2"/>
      <c r="S72" s="2"/>
      <c r="T72" s="71"/>
      <c r="U72"/>
    </row>
    <row r="73" spans="1:21">
      <c r="M73" s="21" t="s">
        <v>419</v>
      </c>
      <c r="S73" s="71"/>
      <c r="T73" s="71"/>
      <c r="U73"/>
    </row>
    <row r="74" spans="1:21">
      <c r="M74" s="34"/>
      <c r="N74" s="34"/>
      <c r="O74" s="34"/>
      <c r="P74" s="34"/>
      <c r="Q74" s="34"/>
      <c r="S74" s="2"/>
      <c r="T74" s="2"/>
    </row>
    <row r="75" spans="1:21">
      <c r="M75" t="s">
        <v>127</v>
      </c>
      <c r="O75" s="2"/>
      <c r="P75" s="64">
        <v>2175</v>
      </c>
      <c r="Q75" s="2"/>
      <c r="T75" s="71"/>
    </row>
    <row r="76" spans="1:21">
      <c r="M76" t="s">
        <v>9</v>
      </c>
      <c r="O76" s="2"/>
      <c r="P76" s="64">
        <v>1750</v>
      </c>
      <c r="Q76" s="2"/>
      <c r="T76" s="71"/>
    </row>
    <row r="77" spans="1:21">
      <c r="M77" t="s">
        <v>197</v>
      </c>
      <c r="O77" s="2"/>
      <c r="P77" s="64">
        <v>120</v>
      </c>
      <c r="Q77" s="2"/>
      <c r="S77" s="2"/>
      <c r="T77" s="2"/>
    </row>
    <row r="78" spans="1:21">
      <c r="M78" t="s">
        <v>11</v>
      </c>
      <c r="O78" s="2"/>
      <c r="P78" s="64">
        <v>575</v>
      </c>
      <c r="Q78" s="2"/>
    </row>
    <row r="79" spans="1:21">
      <c r="M79" t="s">
        <v>12</v>
      </c>
      <c r="O79" s="2"/>
      <c r="P79" s="64">
        <v>85</v>
      </c>
      <c r="Q79" s="2"/>
      <c r="R79" s="20"/>
      <c r="U79"/>
    </row>
    <row r="80" spans="1:21">
      <c r="M80" t="s">
        <v>31</v>
      </c>
      <c r="O80" s="2"/>
      <c r="P80" s="64">
        <v>200</v>
      </c>
      <c r="Q80" s="2"/>
      <c r="U80"/>
    </row>
    <row r="81" spans="13:17">
      <c r="M81" t="s">
        <v>13</v>
      </c>
      <c r="O81" s="2"/>
      <c r="P81" s="64">
        <v>15</v>
      </c>
      <c r="Q81" s="2"/>
    </row>
    <row r="82" spans="13:17">
      <c r="M82" t="s">
        <v>14</v>
      </c>
      <c r="O82" s="2"/>
      <c r="P82" s="64">
        <v>160</v>
      </c>
      <c r="Q82" s="2"/>
    </row>
    <row r="83" spans="13:17">
      <c r="M83" t="s">
        <v>420</v>
      </c>
      <c r="O83" s="2"/>
      <c r="P83" s="64">
        <v>40</v>
      </c>
      <c r="Q83" s="2"/>
    </row>
    <row r="84" spans="13:17">
      <c r="M84" t="s">
        <v>198</v>
      </c>
      <c r="O84" s="2"/>
      <c r="P84" s="64">
        <v>500</v>
      </c>
      <c r="Q84" s="2"/>
    </row>
    <row r="85" spans="13:17">
      <c r="M85" s="86" t="s">
        <v>428</v>
      </c>
      <c r="N85" s="86"/>
      <c r="O85" s="86"/>
      <c r="P85" s="64">
        <v>2000</v>
      </c>
    </row>
    <row r="86" spans="13:17">
      <c r="O86" s="2"/>
      <c r="P86" s="9">
        <f>SUM(P75:P85)</f>
        <v>7620</v>
      </c>
    </row>
    <row r="87" spans="13:17">
      <c r="M87" t="s">
        <v>304</v>
      </c>
      <c r="P87" s="64">
        <v>2500</v>
      </c>
    </row>
    <row r="88" spans="13:17">
      <c r="M88" t="s">
        <v>380</v>
      </c>
      <c r="P88" s="64">
        <v>1200</v>
      </c>
    </row>
    <row r="89" spans="13:17">
      <c r="P89" s="9">
        <f>P86+P87+P88</f>
        <v>11320</v>
      </c>
    </row>
    <row r="90" spans="13:17">
      <c r="M90" t="s">
        <v>336</v>
      </c>
      <c r="P90" s="64">
        <v>6500</v>
      </c>
    </row>
    <row r="91" spans="13:17">
      <c r="P91" s="9">
        <f>P89-P90</f>
        <v>4820</v>
      </c>
    </row>
    <row r="92" spans="13:17">
      <c r="M92" t="s">
        <v>306</v>
      </c>
      <c r="P92" s="2">
        <v>186</v>
      </c>
      <c r="Q92" s="75"/>
    </row>
    <row r="93" spans="13:17">
      <c r="M93" s="20" t="s">
        <v>337</v>
      </c>
      <c r="N93" s="20"/>
      <c r="O93" s="20"/>
      <c r="P93" s="7">
        <f>P91-P92</f>
        <v>4634</v>
      </c>
    </row>
  </sheetData>
  <mergeCells count="3">
    <mergeCell ref="C12:E12"/>
    <mergeCell ref="C13:E13"/>
    <mergeCell ref="U69:U70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125" zoomScaleNormal="125" zoomScalePageLayoutView="125" workbookViewId="0">
      <selection sqref="A1:K31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437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438</v>
      </c>
      <c r="F4" s="73"/>
      <c r="G4" s="9" t="s">
        <v>27</v>
      </c>
      <c r="H4" s="2"/>
      <c r="I4" s="2"/>
      <c r="J4" s="2"/>
      <c r="K4" s="25" t="s">
        <v>438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2121.1999999999998</v>
      </c>
      <c r="J5" s="2"/>
      <c r="K5" s="24">
        <v>2121.1999999999998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985.04</v>
      </c>
      <c r="J6" s="2"/>
      <c r="K6" s="24">
        <v>770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530.28</v>
      </c>
      <c r="J7" s="2"/>
      <c r="K7" s="24">
        <v>486.74</v>
      </c>
    </row>
    <row r="8" spans="1:11">
      <c r="A8" t="s">
        <v>26</v>
      </c>
      <c r="C8" s="2">
        <v>1.56</v>
      </c>
      <c r="D8" s="2"/>
      <c r="E8" s="24">
        <v>0.66</v>
      </c>
      <c r="F8" s="74"/>
      <c r="G8" s="2" t="s">
        <v>30</v>
      </c>
      <c r="H8" s="2"/>
      <c r="I8" s="2">
        <v>57.2</v>
      </c>
      <c r="J8" s="2"/>
      <c r="K8" s="24">
        <v>57.2</v>
      </c>
    </row>
    <row r="9" spans="1:11">
      <c r="A9" t="s">
        <v>49</v>
      </c>
      <c r="C9" s="2">
        <v>0.12</v>
      </c>
      <c r="D9" s="2"/>
      <c r="E9" s="24">
        <v>7.0000000000000007E-2</v>
      </c>
      <c r="F9" s="72"/>
      <c r="G9" s="2" t="s">
        <v>32</v>
      </c>
      <c r="H9" s="2"/>
      <c r="I9" s="2">
        <v>0</v>
      </c>
      <c r="J9" s="2"/>
      <c r="K9" s="24">
        <v>12</v>
      </c>
    </row>
    <row r="10" spans="1:11">
      <c r="A10" t="s">
        <v>258</v>
      </c>
      <c r="C10" s="48">
        <v>1210</v>
      </c>
      <c r="D10" s="48"/>
      <c r="E10" s="24">
        <v>330</v>
      </c>
      <c r="F10" s="72"/>
      <c r="G10" s="2" t="s">
        <v>14</v>
      </c>
      <c r="H10" s="2"/>
      <c r="I10" s="2">
        <v>140</v>
      </c>
      <c r="J10" s="2"/>
      <c r="K10" s="24">
        <v>140</v>
      </c>
    </row>
    <row r="11" spans="1:11">
      <c r="A11" s="63" t="s">
        <v>402</v>
      </c>
      <c r="C11" s="48">
        <v>0</v>
      </c>
      <c r="D11" s="48"/>
      <c r="E11" s="24">
        <v>1200</v>
      </c>
      <c r="F11" s="72"/>
      <c r="G11" s="2" t="s">
        <v>354</v>
      </c>
      <c r="I11" s="2">
        <v>93.96</v>
      </c>
      <c r="K11" s="24">
        <v>60</v>
      </c>
    </row>
    <row r="12" spans="1:11">
      <c r="C12" s="9">
        <f>SUM(C5:C11)</f>
        <v>5897.68</v>
      </c>
      <c r="D12" s="9"/>
      <c r="E12" s="87">
        <f>SUM(E5:E11)</f>
        <v>6216.73</v>
      </c>
      <c r="F12" s="72"/>
      <c r="G12" s="2" t="s">
        <v>353</v>
      </c>
      <c r="I12" s="2">
        <v>37.96</v>
      </c>
      <c r="K12" s="24">
        <v>35.880000000000003</v>
      </c>
    </row>
    <row r="13" spans="1:11">
      <c r="A13" t="s">
        <v>34</v>
      </c>
      <c r="C13" s="2">
        <v>5510.22</v>
      </c>
      <c r="D13" s="2"/>
      <c r="E13" s="24">
        <v>3137.51</v>
      </c>
      <c r="F13" s="72"/>
      <c r="G13" s="2" t="s">
        <v>319</v>
      </c>
      <c r="H13" s="2"/>
      <c r="I13" s="2">
        <v>242</v>
      </c>
      <c r="J13" s="2"/>
      <c r="K13" s="50">
        <v>100</v>
      </c>
    </row>
    <row r="14" spans="1:11">
      <c r="A14" t="s">
        <v>232</v>
      </c>
      <c r="C14" s="2">
        <v>0</v>
      </c>
      <c r="D14" s="2"/>
      <c r="E14" s="24">
        <v>0</v>
      </c>
      <c r="F14" s="72"/>
      <c r="G14" s="64" t="s">
        <v>401</v>
      </c>
      <c r="I14" s="2">
        <v>0</v>
      </c>
      <c r="K14" s="24">
        <v>40</v>
      </c>
    </row>
    <row r="15" spans="1:11">
      <c r="C15" s="9">
        <f>SUM(C12:C14)</f>
        <v>11407.900000000001</v>
      </c>
      <c r="D15" s="9"/>
      <c r="E15" s="87">
        <f>SUM(E12:E14)</f>
        <v>9354.24</v>
      </c>
      <c r="F15" s="72"/>
      <c r="G15" s="64" t="s">
        <v>15</v>
      </c>
      <c r="I15" s="2">
        <v>48.5</v>
      </c>
      <c r="K15" s="24">
        <v>0</v>
      </c>
    </row>
    <row r="16" spans="1:11">
      <c r="A16" t="s">
        <v>35</v>
      </c>
      <c r="C16" s="2">
        <v>7127.76</v>
      </c>
      <c r="D16" s="2"/>
      <c r="E16" s="24">
        <v>5510.22</v>
      </c>
      <c r="F16" s="72"/>
      <c r="G16" s="2"/>
      <c r="H16" s="2"/>
      <c r="I16" s="9">
        <f>SUM(I5:I15)</f>
        <v>4256.1399999999994</v>
      </c>
      <c r="J16" s="9"/>
      <c r="K16" s="87">
        <f>SUM(K5:K15)</f>
        <v>3823.0199999999995</v>
      </c>
    </row>
    <row r="17" spans="1:12">
      <c r="C17" s="9">
        <f>C15-C16</f>
        <v>4280.1400000000012</v>
      </c>
      <c r="D17" s="9"/>
      <c r="E17" s="87">
        <f>E15-E16</f>
        <v>3844.0199999999995</v>
      </c>
      <c r="F17" s="72"/>
      <c r="G17" s="2" t="s">
        <v>233</v>
      </c>
      <c r="H17" s="2"/>
      <c r="I17" s="2">
        <v>24</v>
      </c>
      <c r="J17" s="2"/>
      <c r="K17" s="24">
        <v>21</v>
      </c>
    </row>
    <row r="18" spans="1:12">
      <c r="F18" s="2"/>
      <c r="I18" s="9">
        <f>SUM(I16:I17)</f>
        <v>4280.1399999999994</v>
      </c>
      <c r="J18" s="21"/>
      <c r="K18" s="87">
        <f>SUM(K16:K17)</f>
        <v>3844.0199999999995</v>
      </c>
    </row>
    <row r="19" spans="1:12">
      <c r="A19" s="21" t="s">
        <v>92</v>
      </c>
      <c r="C19" s="2"/>
      <c r="D19" s="2"/>
      <c r="E19" s="2"/>
      <c r="F19" s="58"/>
    </row>
    <row r="20" spans="1:12">
      <c r="A20" s="54" t="s">
        <v>93</v>
      </c>
      <c r="C20" s="2"/>
      <c r="D20" s="2"/>
      <c r="E20" s="2"/>
      <c r="F20" s="58"/>
    </row>
    <row r="21" spans="1:12">
      <c r="A21" t="s">
        <v>94</v>
      </c>
      <c r="C21" s="2">
        <v>3161.71</v>
      </c>
      <c r="D21" s="2"/>
      <c r="E21" s="24">
        <v>961.05</v>
      </c>
      <c r="F21" s="58"/>
      <c r="G21" s="2"/>
      <c r="H21" s="2"/>
      <c r="I21" s="2"/>
      <c r="J21" s="2"/>
      <c r="K21" s="2"/>
    </row>
    <row r="22" spans="1:12">
      <c r="A22" t="s">
        <v>95</v>
      </c>
      <c r="C22" s="2">
        <v>3163.27</v>
      </c>
      <c r="D22" s="2"/>
      <c r="E22" s="24">
        <v>3161.71</v>
      </c>
      <c r="F22" s="2"/>
      <c r="G22" s="2"/>
      <c r="H22" s="2"/>
      <c r="I22" s="2"/>
      <c r="J22" s="2"/>
      <c r="K22" s="2"/>
    </row>
    <row r="23" spans="1:12">
      <c r="A23" t="s">
        <v>96</v>
      </c>
      <c r="C23" s="2">
        <f>C22-C21</f>
        <v>1.5599999999999454</v>
      </c>
      <c r="D23" s="2"/>
      <c r="E23" s="88">
        <f>E22-E21</f>
        <v>2200.66</v>
      </c>
      <c r="F23" s="2"/>
      <c r="G23" s="2"/>
      <c r="H23" s="2"/>
      <c r="I23" s="2"/>
      <c r="J23" s="2"/>
      <c r="K23" s="2"/>
    </row>
    <row r="24" spans="1:12">
      <c r="C24" s="2"/>
      <c r="D24" s="2"/>
      <c r="E24" s="24"/>
      <c r="F24" s="2"/>
    </row>
    <row r="25" spans="1:12">
      <c r="A25" s="54" t="s">
        <v>97</v>
      </c>
      <c r="C25" s="2"/>
      <c r="D25" s="2"/>
      <c r="E25" s="24"/>
      <c r="F25" s="2"/>
      <c r="G25" s="63" t="s">
        <v>403</v>
      </c>
      <c r="I25" s="64" t="s">
        <v>404</v>
      </c>
    </row>
    <row r="26" spans="1:12">
      <c r="A26" t="s">
        <v>94</v>
      </c>
      <c r="C26" s="2">
        <v>2348.5100000000002</v>
      </c>
      <c r="D26" s="2"/>
      <c r="E26" s="24">
        <v>2176.46</v>
      </c>
    </row>
    <row r="27" spans="1:12">
      <c r="A27" t="s">
        <v>95</v>
      </c>
      <c r="C27" s="2">
        <v>3964.49</v>
      </c>
      <c r="D27" s="2"/>
      <c r="E27" s="24">
        <v>2348.5100000000002</v>
      </c>
    </row>
    <row r="28" spans="1:12">
      <c r="A28" t="s">
        <v>96</v>
      </c>
      <c r="C28" s="2">
        <f>C27-C26</f>
        <v>1615.9799999999996</v>
      </c>
      <c r="D28" s="2"/>
      <c r="E28" s="88">
        <f>E27-E26</f>
        <v>172.05000000000018</v>
      </c>
    </row>
    <row r="29" spans="1:12">
      <c r="A29" t="s">
        <v>351</v>
      </c>
      <c r="C29" s="9">
        <f>C23+C28</f>
        <v>1617.5399999999995</v>
      </c>
      <c r="D29" s="9"/>
      <c r="E29" s="89">
        <f>E23+E28</f>
        <v>2372.71</v>
      </c>
    </row>
    <row r="30" spans="1:12" ht="44.25">
      <c r="G30" s="96" t="s">
        <v>38</v>
      </c>
      <c r="H30" s="97"/>
      <c r="I30" s="97"/>
      <c r="J30" s="97"/>
      <c r="K30" s="97"/>
      <c r="L30" s="98"/>
    </row>
    <row r="31" spans="1:12">
      <c r="G31" s="2" t="s">
        <v>102</v>
      </c>
      <c r="H31" s="2"/>
      <c r="I31" s="2"/>
      <c r="J31" s="2"/>
      <c r="K31" s="2"/>
    </row>
    <row r="33" spans="1:1">
      <c r="A33" s="63"/>
    </row>
  </sheetData>
  <phoneticPr fontId="3" type="noConversion"/>
  <pageMargins left="0.70866141732283472" right="0.70866141732283472" top="0.74803149606299213" bottom="0.74803149606299213" header="0.31496062992125984" footer="0.31496062992125984"/>
  <pageSetup paperSize="9" scale="11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98"/>
  <sheetViews>
    <sheetView topLeftCell="A31" workbookViewId="0">
      <selection activeCell="P42" sqref="P42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.42578125" customWidth="1"/>
    <col min="15" max="15" width="10" customWidth="1"/>
    <col min="17" max="17" width="8.140625" customWidth="1"/>
    <col min="21" max="21" width="8.85546875" style="2"/>
  </cols>
  <sheetData>
    <row r="1" spans="1:22">
      <c r="A1" s="11" t="s">
        <v>439</v>
      </c>
    </row>
    <row r="2" spans="1:22">
      <c r="A2" s="11" t="s">
        <v>62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2" ht="33.75">
      <c r="A3" s="36" t="s">
        <v>0</v>
      </c>
      <c r="B3" s="34"/>
      <c r="C3" s="34" t="s">
        <v>2</v>
      </c>
      <c r="D3" s="37" t="s">
        <v>54</v>
      </c>
      <c r="E3" s="38" t="s">
        <v>73</v>
      </c>
      <c r="F3" s="34" t="s">
        <v>4</v>
      </c>
      <c r="G3" s="46" t="s">
        <v>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/>
      <c r="V3" s="34"/>
    </row>
    <row r="4" spans="1:22">
      <c r="A4" s="85">
        <v>41000</v>
      </c>
      <c r="C4" t="s">
        <v>20</v>
      </c>
      <c r="E4" s="2"/>
      <c r="F4" s="2"/>
      <c r="G4" s="40">
        <v>3163.27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</row>
    <row r="5" spans="1:22">
      <c r="A5" s="85">
        <v>41066</v>
      </c>
      <c r="C5" t="s">
        <v>300</v>
      </c>
      <c r="E5" s="2"/>
      <c r="F5" s="2">
        <v>0.4</v>
      </c>
      <c r="G5" s="40">
        <f t="shared" ref="G5:G9" si="0">G4+E5+F5</f>
        <v>3163.67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2">
      <c r="A6" s="85">
        <v>41155</v>
      </c>
      <c r="C6" s="63" t="s">
        <v>300</v>
      </c>
      <c r="E6" s="2"/>
      <c r="F6" s="2">
        <v>0.39</v>
      </c>
      <c r="G6" s="40">
        <f t="shared" si="0"/>
        <v>3164.06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2">
      <c r="A7" s="85">
        <v>41246</v>
      </c>
      <c r="C7" s="63" t="s">
        <v>300</v>
      </c>
      <c r="E7" s="2"/>
      <c r="F7" s="2">
        <v>0.39</v>
      </c>
      <c r="G7" s="40">
        <f t="shared" si="0"/>
        <v>3164.45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2">
      <c r="A8" s="85">
        <v>41337</v>
      </c>
      <c r="C8" s="63" t="s">
        <v>300</v>
      </c>
      <c r="E8" s="2"/>
      <c r="F8" s="2">
        <v>0.39</v>
      </c>
      <c r="G8" s="40">
        <f t="shared" si="0"/>
        <v>3164.8399999999997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2">
      <c r="A9" s="80" t="s">
        <v>436</v>
      </c>
      <c r="C9" s="63"/>
      <c r="D9" s="63"/>
      <c r="E9" s="64"/>
      <c r="F9" s="64"/>
      <c r="G9" s="81">
        <f t="shared" si="0"/>
        <v>3164.8399999999997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2">
      <c r="A10" s="11" t="s">
        <v>42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ht="66.75">
      <c r="A11" s="12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5" t="s">
        <v>9</v>
      </c>
      <c r="M11" s="5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5" t="s">
        <v>19</v>
      </c>
      <c r="U11" s="3" t="s">
        <v>16</v>
      </c>
    </row>
    <row r="12" spans="1:22">
      <c r="A12" s="13"/>
      <c r="C12" s="170" t="s">
        <v>365</v>
      </c>
      <c r="D12" s="170"/>
      <c r="E12" s="170"/>
      <c r="F12" s="7">
        <v>4686</v>
      </c>
      <c r="G12" s="8"/>
      <c r="H12" s="45"/>
      <c r="I12" s="7">
        <f>SUM(K12:U12)</f>
        <v>5620</v>
      </c>
      <c r="J12" s="7"/>
      <c r="K12" s="7">
        <v>2175</v>
      </c>
      <c r="L12" s="7">
        <v>1750</v>
      </c>
      <c r="M12" s="7">
        <v>120</v>
      </c>
      <c r="N12" s="7">
        <v>575</v>
      </c>
      <c r="O12" s="7">
        <v>85</v>
      </c>
      <c r="P12" s="7">
        <v>200</v>
      </c>
      <c r="Q12" s="7">
        <v>15</v>
      </c>
      <c r="R12" s="7">
        <v>160</v>
      </c>
      <c r="S12" s="7">
        <v>0</v>
      </c>
      <c r="T12" s="7">
        <v>500</v>
      </c>
      <c r="U12" s="7">
        <v>40</v>
      </c>
    </row>
    <row r="13" spans="1:22">
      <c r="A13" s="13"/>
      <c r="C13" s="170" t="s">
        <v>17</v>
      </c>
      <c r="D13" s="170"/>
      <c r="E13" s="170"/>
      <c r="F13" s="9">
        <f>SUM(F14:F75)</f>
        <v>5661.18</v>
      </c>
      <c r="G13" s="10"/>
      <c r="H13" s="32"/>
      <c r="I13" s="9">
        <f t="shared" ref="I13:U13" si="1">SUM(I14:I75)</f>
        <v>7135.4900000000016</v>
      </c>
      <c r="J13" s="9">
        <f t="shared" si="1"/>
        <v>-44.999999999999972</v>
      </c>
      <c r="K13" s="9">
        <f t="shared" si="1"/>
        <v>2121.1999999999998</v>
      </c>
      <c r="L13" s="9">
        <f t="shared" si="1"/>
        <v>1415</v>
      </c>
      <c r="M13" s="9">
        <f t="shared" si="1"/>
        <v>160.25</v>
      </c>
      <c r="N13" s="9">
        <f t="shared" si="1"/>
        <v>318.23</v>
      </c>
      <c r="O13" s="9">
        <f t="shared" si="1"/>
        <v>72.400000000000006</v>
      </c>
      <c r="P13" s="9">
        <f t="shared" si="1"/>
        <v>2897.42</v>
      </c>
      <c r="Q13" s="9">
        <f t="shared" si="1"/>
        <v>24</v>
      </c>
      <c r="R13" s="9">
        <f t="shared" si="1"/>
        <v>140</v>
      </c>
      <c r="S13" s="9">
        <f t="shared" si="1"/>
        <v>0</v>
      </c>
      <c r="T13" s="9">
        <f t="shared" si="1"/>
        <v>0</v>
      </c>
      <c r="U13" s="9">
        <f t="shared" si="1"/>
        <v>31.99</v>
      </c>
    </row>
    <row r="14" spans="1:22">
      <c r="A14" s="15">
        <v>41000</v>
      </c>
      <c r="C14" s="63" t="s">
        <v>20</v>
      </c>
      <c r="F14" s="2"/>
      <c r="G14" s="6">
        <v>3964.49</v>
      </c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>
      <c r="A15" s="67">
        <v>41001</v>
      </c>
      <c r="B15" s="63">
        <v>1</v>
      </c>
      <c r="C15" s="63" t="s">
        <v>440</v>
      </c>
      <c r="D15" s="63" t="s">
        <v>66</v>
      </c>
      <c r="E15" s="63" t="s">
        <v>44</v>
      </c>
      <c r="F15" s="64">
        <v>0.18</v>
      </c>
      <c r="G15" s="6">
        <f>G14+F15-I15-H15</f>
        <v>3964.6699999999996</v>
      </c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>
      <c r="A16" s="67">
        <v>41023</v>
      </c>
      <c r="B16" s="63">
        <v>2</v>
      </c>
      <c r="C16" s="63" t="s">
        <v>364</v>
      </c>
      <c r="D16" s="63" t="s">
        <v>66</v>
      </c>
      <c r="E16" s="63" t="s">
        <v>46</v>
      </c>
      <c r="F16" s="64">
        <v>36</v>
      </c>
      <c r="G16" s="6">
        <f t="shared" ref="G16:G75" si="2">G15+F16-I16-H16</f>
        <v>4000.6699999999996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2" s="63" customFormat="1">
      <c r="A17" s="67">
        <v>41023</v>
      </c>
      <c r="B17" s="63">
        <v>3</v>
      </c>
      <c r="C17" s="63" t="s">
        <v>441</v>
      </c>
      <c r="D17" s="63" t="s">
        <v>66</v>
      </c>
      <c r="E17" s="63" t="s">
        <v>46</v>
      </c>
      <c r="F17" s="64">
        <v>150</v>
      </c>
      <c r="G17" s="6">
        <f t="shared" si="2"/>
        <v>4150.67</v>
      </c>
      <c r="H17" s="66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</row>
    <row r="18" spans="1:22">
      <c r="A18" s="67">
        <v>41023</v>
      </c>
      <c r="B18" s="63"/>
      <c r="C18" s="63" t="s">
        <v>442</v>
      </c>
      <c r="D18" s="63" t="s">
        <v>66</v>
      </c>
      <c r="E18" s="63" t="s">
        <v>46</v>
      </c>
      <c r="F18" s="64">
        <v>195</v>
      </c>
      <c r="G18" s="6">
        <f t="shared" si="2"/>
        <v>4345.67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2" s="63" customFormat="1">
      <c r="A19" s="67">
        <v>41023</v>
      </c>
      <c r="B19" s="63">
        <v>4</v>
      </c>
      <c r="C19" s="63" t="s">
        <v>58</v>
      </c>
      <c r="D19" s="63" t="s">
        <v>66</v>
      </c>
      <c r="E19" s="63">
        <v>100537</v>
      </c>
      <c r="F19" s="64"/>
      <c r="G19" s="6">
        <f t="shared" si="2"/>
        <v>4225.67</v>
      </c>
      <c r="H19" s="66"/>
      <c r="I19" s="64">
        <v>120</v>
      </c>
      <c r="J19" s="64"/>
      <c r="K19" s="64"/>
      <c r="L19" s="64">
        <v>120</v>
      </c>
      <c r="M19" s="64"/>
      <c r="N19" s="64"/>
      <c r="O19" s="64"/>
      <c r="P19" s="64"/>
      <c r="Q19" s="64"/>
      <c r="R19" s="64"/>
      <c r="S19" s="64"/>
      <c r="T19" s="64"/>
      <c r="U19" s="64"/>
    </row>
    <row r="20" spans="1:22">
      <c r="A20" s="67">
        <v>41029</v>
      </c>
      <c r="B20" s="63">
        <v>5</v>
      </c>
      <c r="C20" s="63" t="s">
        <v>161</v>
      </c>
      <c r="D20" s="63" t="s">
        <v>66</v>
      </c>
      <c r="E20" s="63" t="s">
        <v>46</v>
      </c>
      <c r="F20" s="64">
        <v>2250</v>
      </c>
      <c r="G20" s="6">
        <f t="shared" si="2"/>
        <v>6475.67</v>
      </c>
      <c r="H20" s="16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2">
      <c r="A21" s="80" t="s">
        <v>443</v>
      </c>
      <c r="B21" s="63"/>
      <c r="C21" s="63"/>
      <c r="D21" s="63" t="s">
        <v>55</v>
      </c>
      <c r="E21" s="63"/>
      <c r="F21" s="64"/>
      <c r="G21" s="6">
        <f t="shared" si="2"/>
        <v>6475.67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2">
      <c r="A22" s="67">
        <v>41050</v>
      </c>
      <c r="B22" s="63">
        <v>6</v>
      </c>
      <c r="C22" s="63" t="s">
        <v>58</v>
      </c>
      <c r="D22" s="63" t="s">
        <v>66</v>
      </c>
      <c r="E22" s="63">
        <v>100538</v>
      </c>
      <c r="F22" s="64"/>
      <c r="G22" s="6">
        <f t="shared" si="2"/>
        <v>6410.67</v>
      </c>
      <c r="H22" s="66"/>
      <c r="I22" s="64">
        <v>65</v>
      </c>
      <c r="J22" s="64"/>
      <c r="K22" s="64"/>
      <c r="L22" s="64">
        <v>65</v>
      </c>
      <c r="M22" s="64"/>
      <c r="N22" s="64"/>
      <c r="O22" s="64"/>
      <c r="P22" s="64"/>
      <c r="Q22" s="64"/>
      <c r="R22" s="64"/>
      <c r="S22" s="64"/>
      <c r="T22" s="64"/>
      <c r="U22" s="64"/>
      <c r="V22" s="63"/>
    </row>
    <row r="23" spans="1:22">
      <c r="A23" s="67">
        <v>41050</v>
      </c>
      <c r="B23" s="63">
        <v>7</v>
      </c>
      <c r="C23" s="63" t="s">
        <v>444</v>
      </c>
      <c r="D23" s="63" t="s">
        <v>66</v>
      </c>
      <c r="E23" s="63">
        <v>100539</v>
      </c>
      <c r="F23" s="64"/>
      <c r="G23" s="6">
        <f t="shared" si="2"/>
        <v>6398.67</v>
      </c>
      <c r="H23" s="16"/>
      <c r="I23" s="2">
        <v>12</v>
      </c>
      <c r="J23" s="2"/>
      <c r="K23" s="2"/>
      <c r="L23" s="2"/>
      <c r="M23" s="2"/>
      <c r="N23" s="2"/>
      <c r="O23" s="2"/>
      <c r="P23" s="2"/>
      <c r="Q23" s="2">
        <v>12</v>
      </c>
      <c r="R23" s="2"/>
      <c r="S23" s="2"/>
      <c r="T23" s="2"/>
    </row>
    <row r="24" spans="1:22">
      <c r="A24" s="67">
        <v>41050</v>
      </c>
      <c r="B24" s="63">
        <v>8</v>
      </c>
      <c r="C24" s="63" t="s">
        <v>374</v>
      </c>
      <c r="D24" s="63" t="s">
        <v>66</v>
      </c>
      <c r="E24" s="63">
        <v>100540</v>
      </c>
      <c r="F24" s="64"/>
      <c r="G24" s="6">
        <f t="shared" si="2"/>
        <v>6303.02</v>
      </c>
      <c r="H24" s="16"/>
      <c r="I24" s="2">
        <v>95.65</v>
      </c>
      <c r="J24" s="2"/>
      <c r="K24" s="2"/>
      <c r="L24" s="2"/>
      <c r="M24" s="2">
        <v>95.65</v>
      </c>
      <c r="N24" s="2"/>
      <c r="O24" s="2"/>
      <c r="P24" s="2"/>
      <c r="Q24" s="2"/>
      <c r="R24" s="2"/>
      <c r="S24" s="2"/>
      <c r="T24" s="2"/>
    </row>
    <row r="25" spans="1:22">
      <c r="A25" s="67">
        <v>41050</v>
      </c>
      <c r="B25" s="63">
        <v>9</v>
      </c>
      <c r="C25" s="63" t="s">
        <v>346</v>
      </c>
      <c r="D25" s="63" t="s">
        <v>66</v>
      </c>
      <c r="E25" s="63">
        <v>100541</v>
      </c>
      <c r="F25" s="64"/>
      <c r="G25" s="6">
        <f t="shared" si="2"/>
        <v>6288.02</v>
      </c>
      <c r="H25" s="16"/>
      <c r="I25" s="2">
        <v>15</v>
      </c>
      <c r="J25" s="2"/>
      <c r="K25" s="2"/>
      <c r="L25" s="2"/>
      <c r="M25" s="2">
        <v>15</v>
      </c>
      <c r="N25" s="2"/>
      <c r="O25" s="2"/>
      <c r="P25" s="2"/>
      <c r="Q25" s="2"/>
      <c r="R25" s="2"/>
      <c r="S25" s="2"/>
      <c r="T25" s="2"/>
    </row>
    <row r="26" spans="1:22" s="63" customFormat="1">
      <c r="A26" s="67">
        <v>41050</v>
      </c>
      <c r="C26" s="63" t="s">
        <v>445</v>
      </c>
      <c r="D26" s="63" t="s">
        <v>55</v>
      </c>
      <c r="E26" s="63">
        <v>100542</v>
      </c>
      <c r="F26" s="64"/>
      <c r="G26" s="65">
        <f t="shared" si="2"/>
        <v>6288.02</v>
      </c>
      <c r="H26" s="66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2">
      <c r="A27" s="67">
        <v>41050</v>
      </c>
      <c r="B27" s="63">
        <v>10</v>
      </c>
      <c r="C27" s="63" t="s">
        <v>446</v>
      </c>
      <c r="D27" s="63" t="s">
        <v>66</v>
      </c>
      <c r="E27" s="63">
        <v>100543</v>
      </c>
      <c r="F27" s="64"/>
      <c r="G27" s="6">
        <f t="shared" si="2"/>
        <v>5969.7900000000009</v>
      </c>
      <c r="H27" s="16"/>
      <c r="I27" s="2">
        <v>318.23</v>
      </c>
      <c r="J27" s="2"/>
      <c r="K27" s="2"/>
      <c r="L27" s="2"/>
      <c r="M27" s="2"/>
      <c r="N27" s="2">
        <v>318.23</v>
      </c>
      <c r="O27" s="2"/>
      <c r="P27" s="2"/>
      <c r="Q27" s="2"/>
      <c r="R27" s="2"/>
      <c r="S27" s="2"/>
      <c r="T27" s="2"/>
    </row>
    <row r="28" spans="1:22" s="63" customFormat="1">
      <c r="A28" s="67">
        <v>41050</v>
      </c>
      <c r="B28" s="63">
        <v>11</v>
      </c>
      <c r="C28" s="63" t="s">
        <v>447</v>
      </c>
      <c r="D28" s="63" t="s">
        <v>66</v>
      </c>
      <c r="E28" s="63">
        <v>100544</v>
      </c>
      <c r="F28" s="64"/>
      <c r="G28" s="65">
        <f t="shared" si="2"/>
        <v>5019.3900000000012</v>
      </c>
      <c r="H28" s="66"/>
      <c r="I28" s="64">
        <v>950.4</v>
      </c>
      <c r="J28" s="64">
        <v>158.4</v>
      </c>
      <c r="K28" s="64"/>
      <c r="L28" s="64"/>
      <c r="M28" s="64"/>
      <c r="N28" s="64"/>
      <c r="O28" s="64"/>
      <c r="P28" s="64">
        <v>792</v>
      </c>
      <c r="Q28" s="64"/>
      <c r="R28" s="64"/>
      <c r="S28" s="64"/>
      <c r="T28" s="64"/>
      <c r="U28" s="64"/>
    </row>
    <row r="29" spans="1:22" s="63" customFormat="1">
      <c r="A29" s="67">
        <v>41050</v>
      </c>
      <c r="B29" s="63">
        <v>12</v>
      </c>
      <c r="C29" s="63" t="s">
        <v>448</v>
      </c>
      <c r="D29" s="63" t="s">
        <v>66</v>
      </c>
      <c r="E29" s="63">
        <v>100545</v>
      </c>
      <c r="F29" s="64"/>
      <c r="G29" s="65">
        <f t="shared" si="2"/>
        <v>4819.3900000000012</v>
      </c>
      <c r="H29" s="66"/>
      <c r="I29" s="66">
        <v>200</v>
      </c>
      <c r="J29" s="64"/>
      <c r="K29" s="64"/>
      <c r="L29" s="64"/>
      <c r="M29" s="64"/>
      <c r="N29" s="64"/>
      <c r="O29" s="64"/>
      <c r="P29" s="64">
        <v>200</v>
      </c>
      <c r="Q29" s="64"/>
      <c r="R29" s="64"/>
      <c r="S29" s="64"/>
      <c r="T29" s="64"/>
      <c r="U29" s="64"/>
    </row>
    <row r="30" spans="1:22">
      <c r="A30" s="67">
        <v>41050</v>
      </c>
      <c r="B30" s="63">
        <v>13</v>
      </c>
      <c r="C30" s="63" t="s">
        <v>449</v>
      </c>
      <c r="D30" s="63" t="s">
        <v>66</v>
      </c>
      <c r="E30" s="63">
        <v>100546</v>
      </c>
      <c r="F30" s="64"/>
      <c r="G30" s="6">
        <f t="shared" si="2"/>
        <v>2819.3900000000012</v>
      </c>
      <c r="H30" s="16"/>
      <c r="I30" s="2">
        <v>2000</v>
      </c>
      <c r="J30" s="2"/>
      <c r="K30" s="2"/>
      <c r="L30" s="2"/>
      <c r="M30" s="2"/>
      <c r="N30" s="2"/>
      <c r="O30" s="2"/>
      <c r="P30" s="2">
        <v>2000</v>
      </c>
      <c r="Q30" s="2"/>
      <c r="R30" s="2"/>
      <c r="S30" s="2"/>
      <c r="T30" s="2"/>
    </row>
    <row r="31" spans="1:22">
      <c r="A31" s="67">
        <v>41070</v>
      </c>
      <c r="B31" s="63">
        <v>14</v>
      </c>
      <c r="C31" s="63" t="s">
        <v>58</v>
      </c>
      <c r="D31" s="63" t="s">
        <v>66</v>
      </c>
      <c r="E31" s="63">
        <v>100547</v>
      </c>
      <c r="F31" s="64"/>
      <c r="G31" s="6">
        <f t="shared" si="2"/>
        <v>2624.3900000000012</v>
      </c>
      <c r="H31" s="16"/>
      <c r="I31" s="16">
        <v>195</v>
      </c>
      <c r="J31" s="2"/>
      <c r="K31" s="2"/>
      <c r="L31" s="2">
        <v>195</v>
      </c>
      <c r="M31" s="2"/>
      <c r="N31" s="2"/>
      <c r="O31" s="16"/>
      <c r="P31" s="2"/>
      <c r="Q31" s="2"/>
      <c r="R31" s="2"/>
      <c r="S31" s="2"/>
      <c r="T31" s="2"/>
    </row>
    <row r="32" spans="1:22">
      <c r="A32" s="67">
        <v>41073</v>
      </c>
      <c r="B32" s="63">
        <v>15</v>
      </c>
      <c r="C32" s="63" t="s">
        <v>450</v>
      </c>
      <c r="D32" s="63" t="s">
        <v>66</v>
      </c>
      <c r="E32" s="63"/>
      <c r="F32" s="64"/>
      <c r="G32" s="6">
        <f t="shared" si="2"/>
        <v>2824.3900000000012</v>
      </c>
      <c r="H32" s="16"/>
      <c r="I32" s="2">
        <v>-200</v>
      </c>
      <c r="J32" s="2"/>
      <c r="K32" s="2"/>
      <c r="L32" s="2"/>
      <c r="M32" s="2"/>
      <c r="N32" s="2"/>
      <c r="O32" s="2"/>
      <c r="P32" s="2">
        <v>-200</v>
      </c>
      <c r="Q32" s="2"/>
      <c r="R32" s="2"/>
      <c r="S32" s="2"/>
      <c r="T32" s="2"/>
    </row>
    <row r="33" spans="1:22">
      <c r="A33" s="67">
        <v>41073</v>
      </c>
      <c r="B33" s="63"/>
      <c r="C33" s="63" t="s">
        <v>451</v>
      </c>
      <c r="D33" s="63" t="s">
        <v>66</v>
      </c>
      <c r="E33" s="63"/>
      <c r="F33" s="64">
        <v>20</v>
      </c>
      <c r="G33" s="6">
        <f t="shared" si="2"/>
        <v>2844.3900000000012</v>
      </c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2">
      <c r="A34" s="80" t="s">
        <v>452</v>
      </c>
      <c r="B34" s="63"/>
      <c r="C34" s="63"/>
      <c r="D34" s="63" t="s">
        <v>55</v>
      </c>
      <c r="E34" s="63"/>
      <c r="F34" s="64"/>
      <c r="G34" s="6">
        <f t="shared" si="2"/>
        <v>2844.3900000000012</v>
      </c>
      <c r="H34" s="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2">
      <c r="A35" s="67">
        <v>41094</v>
      </c>
      <c r="B35" s="63"/>
      <c r="C35" s="63" t="s">
        <v>453</v>
      </c>
      <c r="D35" s="63" t="s">
        <v>66</v>
      </c>
      <c r="E35" s="63" t="s">
        <v>46</v>
      </c>
      <c r="F35" s="64"/>
      <c r="G35" s="6">
        <f t="shared" si="2"/>
        <v>2957.8900000000012</v>
      </c>
      <c r="H35" s="16"/>
      <c r="I35" s="2">
        <v>-113.5</v>
      </c>
      <c r="J35" s="2">
        <v>-18.920000000000002</v>
      </c>
      <c r="K35" s="2"/>
      <c r="L35" s="2"/>
      <c r="M35" s="2"/>
      <c r="N35" s="2"/>
      <c r="O35" s="2"/>
      <c r="P35" s="2">
        <v>-94.58</v>
      </c>
      <c r="Q35" s="2"/>
      <c r="R35" s="2"/>
      <c r="S35" s="2"/>
      <c r="T35" s="2"/>
    </row>
    <row r="36" spans="1:22" s="63" customFormat="1">
      <c r="A36" s="67">
        <v>41106</v>
      </c>
      <c r="B36" s="63">
        <v>16</v>
      </c>
      <c r="C36" s="63" t="s">
        <v>454</v>
      </c>
      <c r="D36" s="63" t="s">
        <v>66</v>
      </c>
      <c r="E36" s="63">
        <v>100548</v>
      </c>
      <c r="F36" s="64"/>
      <c r="G36" s="65">
        <f t="shared" si="2"/>
        <v>2827.8900000000012</v>
      </c>
      <c r="H36" s="66"/>
      <c r="I36" s="64">
        <v>130</v>
      </c>
      <c r="J36" s="64"/>
      <c r="K36" s="64"/>
      <c r="L36" s="64">
        <v>130</v>
      </c>
      <c r="M36" s="64"/>
      <c r="N36" s="64"/>
      <c r="O36" s="64"/>
      <c r="P36" s="64"/>
      <c r="Q36" s="64"/>
      <c r="R36" s="64"/>
      <c r="S36" s="64"/>
      <c r="T36" s="64"/>
      <c r="U36" s="64"/>
    </row>
    <row r="37" spans="1:22">
      <c r="A37" s="67">
        <v>41106</v>
      </c>
      <c r="B37" s="63">
        <v>17</v>
      </c>
      <c r="C37" s="63" t="s">
        <v>455</v>
      </c>
      <c r="D37" s="63" t="s">
        <v>66</v>
      </c>
      <c r="E37" s="63">
        <v>100549</v>
      </c>
      <c r="F37" s="64"/>
      <c r="G37" s="6">
        <f t="shared" si="2"/>
        <v>2807.8900000000012</v>
      </c>
      <c r="H37" s="16"/>
      <c r="I37" s="2">
        <v>20</v>
      </c>
      <c r="J37" s="2"/>
      <c r="K37" s="2"/>
      <c r="L37" s="2"/>
      <c r="M37" s="2"/>
      <c r="N37" s="2"/>
      <c r="O37" s="2"/>
      <c r="P37" s="2"/>
      <c r="Q37" s="2"/>
      <c r="R37" s="2">
        <v>20</v>
      </c>
      <c r="S37" s="2"/>
      <c r="T37" s="2"/>
    </row>
    <row r="38" spans="1:22">
      <c r="A38" s="67">
        <v>41106</v>
      </c>
      <c r="B38" s="63">
        <v>18</v>
      </c>
      <c r="C38" s="63" t="s">
        <v>456</v>
      </c>
      <c r="D38" s="63" t="s">
        <v>66</v>
      </c>
      <c r="E38" s="63">
        <v>100550</v>
      </c>
      <c r="F38" s="64"/>
      <c r="G38" s="6">
        <f t="shared" si="2"/>
        <v>2795.8900000000012</v>
      </c>
      <c r="H38" s="16"/>
      <c r="I38" s="2">
        <v>12</v>
      </c>
      <c r="J38" s="2">
        <v>2</v>
      </c>
      <c r="K38" s="2"/>
      <c r="L38" s="2"/>
      <c r="M38" s="2"/>
      <c r="N38" s="2"/>
      <c r="O38" s="2">
        <v>10</v>
      </c>
      <c r="P38" s="2"/>
      <c r="Q38" s="2"/>
      <c r="R38" s="2"/>
      <c r="S38" s="2"/>
      <c r="T38" s="2"/>
    </row>
    <row r="39" spans="1:22" s="63" customFormat="1">
      <c r="A39" s="67">
        <v>41106</v>
      </c>
      <c r="B39" s="63">
        <v>19</v>
      </c>
      <c r="C39" s="63" t="s">
        <v>457</v>
      </c>
      <c r="D39" s="63" t="s">
        <v>66</v>
      </c>
      <c r="E39" s="63">
        <v>100551</v>
      </c>
      <c r="F39" s="64"/>
      <c r="G39" s="65">
        <f t="shared" si="2"/>
        <v>2356.0500000000011</v>
      </c>
      <c r="H39" s="66"/>
      <c r="I39" s="64">
        <v>439.84</v>
      </c>
      <c r="J39" s="64"/>
      <c r="K39" s="64">
        <v>424.24</v>
      </c>
      <c r="L39" s="64"/>
      <c r="M39" s="64"/>
      <c r="N39" s="64"/>
      <c r="O39" s="64">
        <v>15.6</v>
      </c>
      <c r="P39" s="64"/>
      <c r="Q39" s="64"/>
      <c r="R39" s="64"/>
      <c r="S39" s="64"/>
      <c r="T39" s="64"/>
      <c r="U39" s="64"/>
    </row>
    <row r="40" spans="1:22">
      <c r="A40" s="67">
        <v>41106</v>
      </c>
      <c r="B40" s="63">
        <v>19</v>
      </c>
      <c r="C40" s="63" t="s">
        <v>458</v>
      </c>
      <c r="D40" s="63" t="s">
        <v>66</v>
      </c>
      <c r="E40" s="63">
        <v>100552</v>
      </c>
      <c r="F40" s="64"/>
      <c r="G40" s="6">
        <f t="shared" si="2"/>
        <v>2249.9900000000011</v>
      </c>
      <c r="H40" s="16"/>
      <c r="I40" s="2">
        <v>106.06</v>
      </c>
      <c r="J40" s="2"/>
      <c r="K40" s="2">
        <v>106.06</v>
      </c>
      <c r="L40" s="2"/>
      <c r="M40" s="2"/>
      <c r="N40" s="2"/>
      <c r="O40" s="2"/>
      <c r="P40" s="2"/>
      <c r="Q40" s="2"/>
      <c r="R40" s="2"/>
      <c r="S40" s="2"/>
      <c r="T40" s="2"/>
    </row>
    <row r="41" spans="1:22" s="63" customFormat="1">
      <c r="A41" s="67">
        <v>41106</v>
      </c>
      <c r="B41" s="63">
        <v>20</v>
      </c>
      <c r="C41" s="63" t="s">
        <v>459</v>
      </c>
      <c r="D41" s="63" t="s">
        <v>66</v>
      </c>
      <c r="E41" s="63">
        <v>100553</v>
      </c>
      <c r="F41" s="64"/>
      <c r="G41" s="65">
        <f t="shared" si="2"/>
        <v>2199.9900000000011</v>
      </c>
      <c r="H41" s="66"/>
      <c r="I41" s="66">
        <v>50</v>
      </c>
      <c r="J41" s="64"/>
      <c r="K41" s="64"/>
      <c r="L41" s="64"/>
      <c r="M41" s="64"/>
      <c r="N41" s="64"/>
      <c r="O41" s="64"/>
      <c r="P41" s="64">
        <v>50</v>
      </c>
      <c r="Q41" s="64"/>
      <c r="R41" s="64"/>
      <c r="S41" s="64"/>
      <c r="T41" s="64"/>
      <c r="U41" s="64"/>
    </row>
    <row r="42" spans="1:22" s="63" customFormat="1">
      <c r="A42" s="67">
        <v>41106</v>
      </c>
      <c r="B42" s="63">
        <v>21</v>
      </c>
      <c r="C42" s="63" t="s">
        <v>460</v>
      </c>
      <c r="D42" s="63" t="s">
        <v>66</v>
      </c>
      <c r="E42" s="63">
        <v>100554</v>
      </c>
      <c r="F42" s="64"/>
      <c r="G42" s="65">
        <f t="shared" si="2"/>
        <v>2149.9900000000011</v>
      </c>
      <c r="H42" s="66"/>
      <c r="I42" s="66">
        <v>50</v>
      </c>
      <c r="J42" s="64"/>
      <c r="K42" s="64"/>
      <c r="L42" s="64"/>
      <c r="M42" s="64"/>
      <c r="N42" s="64"/>
      <c r="O42" s="64"/>
      <c r="P42" s="64">
        <v>50</v>
      </c>
      <c r="Q42" s="64"/>
      <c r="R42" s="64"/>
      <c r="S42" s="64"/>
      <c r="T42" s="64"/>
      <c r="U42" s="64"/>
    </row>
    <row r="43" spans="1:22">
      <c r="A43" s="67">
        <v>41134</v>
      </c>
      <c r="B43" s="63">
        <v>22</v>
      </c>
      <c r="C43" s="63" t="s">
        <v>58</v>
      </c>
      <c r="D43" s="63" t="s">
        <v>66</v>
      </c>
      <c r="E43" s="63">
        <v>100555</v>
      </c>
      <c r="F43" s="64"/>
      <c r="G43" s="6">
        <f t="shared" si="2"/>
        <v>1954.9900000000011</v>
      </c>
      <c r="H43" s="66"/>
      <c r="I43" s="64">
        <v>195</v>
      </c>
      <c r="J43" s="64"/>
      <c r="K43" s="64"/>
      <c r="L43" s="64">
        <v>195</v>
      </c>
      <c r="M43" s="64"/>
      <c r="N43" s="64"/>
      <c r="O43" s="64"/>
      <c r="P43" s="64"/>
      <c r="Q43" s="64"/>
      <c r="R43" s="64"/>
      <c r="S43" s="64"/>
      <c r="T43" s="64"/>
      <c r="U43" s="64"/>
      <c r="V43" s="63"/>
    </row>
    <row r="44" spans="1:22" s="63" customFormat="1">
      <c r="A44" s="67">
        <v>41141</v>
      </c>
      <c r="C44" s="63" t="s">
        <v>461</v>
      </c>
      <c r="D44" s="63" t="s">
        <v>66</v>
      </c>
      <c r="E44" s="63" t="s">
        <v>46</v>
      </c>
      <c r="F44" s="64">
        <v>320</v>
      </c>
      <c r="G44" s="65">
        <f t="shared" si="2"/>
        <v>2274.9900000000011</v>
      </c>
      <c r="H44" s="66"/>
      <c r="I44" s="66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2" s="63" customFormat="1">
      <c r="A45" s="80" t="s">
        <v>462</v>
      </c>
      <c r="D45" s="63" t="s">
        <v>55</v>
      </c>
      <c r="F45" s="64"/>
      <c r="G45" s="65">
        <f t="shared" si="2"/>
        <v>2274.9900000000011</v>
      </c>
      <c r="H45" s="66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2" s="63" customFormat="1">
      <c r="A46" s="67">
        <v>41169</v>
      </c>
      <c r="B46" s="63">
        <v>23</v>
      </c>
      <c r="C46" s="63" t="s">
        <v>58</v>
      </c>
      <c r="D46" s="63" t="s">
        <v>66</v>
      </c>
      <c r="E46" s="63">
        <v>100556</v>
      </c>
      <c r="F46" s="64"/>
      <c r="G46" s="65">
        <f t="shared" si="2"/>
        <v>2079.9900000000011</v>
      </c>
      <c r="H46" s="66"/>
      <c r="I46" s="64">
        <v>195</v>
      </c>
      <c r="J46" s="64"/>
      <c r="K46" s="64"/>
      <c r="L46" s="64">
        <v>195</v>
      </c>
      <c r="M46" s="64"/>
      <c r="N46" s="64"/>
      <c r="O46" s="64"/>
      <c r="P46" s="64"/>
      <c r="Q46" s="64"/>
      <c r="R46" s="64"/>
      <c r="S46" s="64"/>
      <c r="T46" s="64"/>
      <c r="U46" s="64"/>
    </row>
    <row r="47" spans="1:22">
      <c r="A47" s="67">
        <v>41169</v>
      </c>
      <c r="B47" s="63">
        <v>24</v>
      </c>
      <c r="C47" s="63" t="s">
        <v>310</v>
      </c>
      <c r="D47" s="63" t="s">
        <v>66</v>
      </c>
      <c r="E47" s="63">
        <v>100557</v>
      </c>
      <c r="F47" s="64"/>
      <c r="G47" s="6">
        <f t="shared" si="2"/>
        <v>1935.9900000000011</v>
      </c>
      <c r="H47" s="16"/>
      <c r="I47" s="2">
        <v>144</v>
      </c>
      <c r="J47" s="2">
        <v>24</v>
      </c>
      <c r="K47" s="2"/>
      <c r="L47" s="2"/>
      <c r="M47" s="2"/>
      <c r="N47" s="2"/>
      <c r="O47" s="2"/>
      <c r="P47" s="2"/>
      <c r="Q47" s="2"/>
      <c r="R47" s="2">
        <v>120</v>
      </c>
      <c r="S47" s="2"/>
      <c r="T47" s="2"/>
    </row>
    <row r="48" spans="1:22" s="63" customFormat="1">
      <c r="A48" s="67">
        <v>41169</v>
      </c>
      <c r="B48" s="63">
        <v>25</v>
      </c>
      <c r="C48" s="63" t="s">
        <v>463</v>
      </c>
      <c r="D48" s="63" t="s">
        <v>66</v>
      </c>
      <c r="E48" s="63">
        <v>100558</v>
      </c>
      <c r="F48" s="64"/>
      <c r="G48" s="65">
        <f t="shared" si="2"/>
        <v>1496.1500000000012</v>
      </c>
      <c r="H48" s="66"/>
      <c r="I48" s="64">
        <v>439.84</v>
      </c>
      <c r="J48" s="64"/>
      <c r="K48" s="64">
        <v>424.24</v>
      </c>
      <c r="L48" s="64"/>
      <c r="M48" s="64"/>
      <c r="N48" s="64"/>
      <c r="O48" s="64">
        <v>15.6</v>
      </c>
      <c r="P48" s="64"/>
      <c r="Q48" s="64"/>
      <c r="R48" s="64"/>
      <c r="S48" s="64"/>
      <c r="T48" s="64"/>
      <c r="U48" s="64"/>
    </row>
    <row r="49" spans="1:22">
      <c r="A49" s="67">
        <v>41169</v>
      </c>
      <c r="B49" s="63">
        <v>25</v>
      </c>
      <c r="C49" s="63" t="s">
        <v>464</v>
      </c>
      <c r="D49" s="63" t="s">
        <v>66</v>
      </c>
      <c r="E49" s="63">
        <v>100559</v>
      </c>
      <c r="F49" s="64"/>
      <c r="G49" s="6">
        <f t="shared" si="2"/>
        <v>1390.0900000000013</v>
      </c>
      <c r="H49" s="16"/>
      <c r="I49" s="2">
        <v>106.06</v>
      </c>
      <c r="J49" s="2"/>
      <c r="K49" s="2">
        <v>106.06</v>
      </c>
      <c r="L49" s="2"/>
      <c r="M49" s="2"/>
      <c r="N49" s="2"/>
      <c r="O49" s="2"/>
      <c r="P49" s="2"/>
      <c r="Q49" s="2"/>
      <c r="R49" s="2"/>
      <c r="S49" s="2"/>
      <c r="T49" s="2"/>
    </row>
    <row r="50" spans="1:22">
      <c r="A50" s="67">
        <v>41183</v>
      </c>
      <c r="B50" s="63">
        <v>26</v>
      </c>
      <c r="C50" s="63" t="s">
        <v>465</v>
      </c>
      <c r="D50" s="63" t="s">
        <v>66</v>
      </c>
      <c r="E50" s="63"/>
      <c r="F50" s="64">
        <v>2250</v>
      </c>
      <c r="G50" s="6">
        <f t="shared" si="2"/>
        <v>3640.0900000000011</v>
      </c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2" ht="12" customHeight="1">
      <c r="A51" s="67">
        <v>41185</v>
      </c>
      <c r="B51" s="63"/>
      <c r="C51" s="63" t="s">
        <v>466</v>
      </c>
      <c r="D51" s="63" t="s">
        <v>66</v>
      </c>
      <c r="E51" s="63" t="s">
        <v>46</v>
      </c>
      <c r="F51" s="64">
        <v>160</v>
      </c>
      <c r="G51" s="6">
        <f t="shared" si="2"/>
        <v>3800.0900000000011</v>
      </c>
      <c r="H51" s="66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3"/>
    </row>
    <row r="52" spans="1:22" s="63" customFormat="1">
      <c r="A52" s="67">
        <v>41199</v>
      </c>
      <c r="C52" s="63" t="s">
        <v>467</v>
      </c>
      <c r="D52" s="63" t="s">
        <v>66</v>
      </c>
      <c r="E52" s="63" t="s">
        <v>46</v>
      </c>
      <c r="F52" s="64">
        <v>80</v>
      </c>
      <c r="G52" s="65">
        <f t="shared" si="2"/>
        <v>3880.0900000000011</v>
      </c>
      <c r="H52" s="66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2">
      <c r="A53" s="80" t="s">
        <v>471</v>
      </c>
      <c r="B53" s="63"/>
      <c r="C53" s="63"/>
      <c r="D53" s="63" t="s">
        <v>55</v>
      </c>
      <c r="E53" s="63"/>
      <c r="F53" s="66"/>
      <c r="G53" s="65">
        <f t="shared" si="2"/>
        <v>3880.0900000000011</v>
      </c>
      <c r="H53" s="1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2" s="63" customFormat="1">
      <c r="A54" s="67">
        <v>41232</v>
      </c>
      <c r="B54" s="63">
        <v>27</v>
      </c>
      <c r="C54" s="63" t="s">
        <v>58</v>
      </c>
      <c r="D54" s="63" t="s">
        <v>66</v>
      </c>
      <c r="E54" s="63">
        <v>100560</v>
      </c>
      <c r="F54" s="66"/>
      <c r="G54" s="65">
        <f t="shared" si="2"/>
        <v>3750.0900000000011</v>
      </c>
      <c r="H54" s="66"/>
      <c r="I54" s="64">
        <v>130</v>
      </c>
      <c r="J54" s="64"/>
      <c r="K54" s="64"/>
      <c r="L54" s="64">
        <v>130</v>
      </c>
      <c r="M54" s="64"/>
      <c r="N54" s="64"/>
      <c r="O54" s="64"/>
      <c r="P54" s="64"/>
      <c r="Q54" s="64"/>
      <c r="R54" s="64"/>
      <c r="S54" s="64"/>
      <c r="T54" s="64"/>
      <c r="U54" s="64"/>
    </row>
    <row r="55" spans="1:22" s="63" customFormat="1">
      <c r="A55" s="67">
        <v>41232</v>
      </c>
      <c r="B55" s="63">
        <v>28</v>
      </c>
      <c r="C55" s="63" t="s">
        <v>472</v>
      </c>
      <c r="D55" s="63" t="s">
        <v>66</v>
      </c>
      <c r="E55" s="63">
        <v>100561</v>
      </c>
      <c r="F55" s="66"/>
      <c r="G55" s="65">
        <f t="shared" si="2"/>
        <v>3555.0900000000011</v>
      </c>
      <c r="H55" s="66"/>
      <c r="I55" s="64">
        <v>195</v>
      </c>
      <c r="J55" s="64"/>
      <c r="K55" s="64"/>
      <c r="L55" s="64">
        <v>195</v>
      </c>
      <c r="M55" s="64"/>
      <c r="N55" s="64"/>
      <c r="O55" s="64"/>
      <c r="P55" s="64"/>
      <c r="Q55" s="64"/>
      <c r="R55" s="64"/>
      <c r="S55" s="64"/>
      <c r="T55" s="64"/>
      <c r="U55" s="64"/>
    </row>
    <row r="56" spans="1:22" s="63" customFormat="1">
      <c r="A56" s="80" t="s">
        <v>473</v>
      </c>
      <c r="D56" s="63" t="s">
        <v>55</v>
      </c>
      <c r="F56" s="66"/>
      <c r="G56" s="65">
        <f t="shared" si="2"/>
        <v>3555.0900000000011</v>
      </c>
      <c r="H56" s="66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2">
      <c r="A57" s="67">
        <v>41282</v>
      </c>
      <c r="B57" s="63">
        <v>29</v>
      </c>
      <c r="C57" s="63" t="s">
        <v>216</v>
      </c>
      <c r="D57" s="63" t="s">
        <v>66</v>
      </c>
      <c r="E57" s="63" t="s">
        <v>44</v>
      </c>
      <c r="F57" s="64"/>
      <c r="G57" s="65">
        <f t="shared" si="2"/>
        <v>3765.5700000000011</v>
      </c>
      <c r="H57" s="16"/>
      <c r="I57" s="2">
        <v>-210.48</v>
      </c>
      <c r="J57" s="2">
        <v>-210.48</v>
      </c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2">
      <c r="A58" s="67">
        <v>41295</v>
      </c>
      <c r="B58" s="63">
        <v>30</v>
      </c>
      <c r="C58" s="63" t="s">
        <v>472</v>
      </c>
      <c r="D58" s="63" t="s">
        <v>66</v>
      </c>
      <c r="E58" s="63">
        <v>100562</v>
      </c>
      <c r="F58" s="64"/>
      <c r="G58" s="65">
        <f t="shared" si="2"/>
        <v>3700.5700000000011</v>
      </c>
      <c r="H58" s="16"/>
      <c r="I58" s="2">
        <v>65</v>
      </c>
      <c r="L58" s="2">
        <v>65</v>
      </c>
      <c r="P58" s="2"/>
      <c r="Q58" s="2"/>
      <c r="R58" s="2"/>
      <c r="S58" s="2"/>
      <c r="T58" s="2"/>
    </row>
    <row r="59" spans="1:22">
      <c r="A59" s="67">
        <v>41295</v>
      </c>
      <c r="B59" s="63">
        <v>31</v>
      </c>
      <c r="C59" s="63" t="s">
        <v>474</v>
      </c>
      <c r="D59" s="63" t="s">
        <v>66</v>
      </c>
      <c r="E59" s="63">
        <v>100563</v>
      </c>
      <c r="F59" s="64"/>
      <c r="G59" s="65">
        <f t="shared" si="2"/>
        <v>3640.5700000000011</v>
      </c>
      <c r="H59" s="16"/>
      <c r="I59" s="2">
        <v>60</v>
      </c>
      <c r="J59" s="2"/>
      <c r="K59" s="2"/>
      <c r="L59" s="2">
        <v>60</v>
      </c>
      <c r="M59" s="2"/>
      <c r="N59" s="2"/>
      <c r="O59" s="2"/>
      <c r="P59" s="2"/>
      <c r="Q59" s="2"/>
      <c r="R59" s="2"/>
      <c r="S59" s="2"/>
      <c r="T59" s="2"/>
    </row>
    <row r="60" spans="1:22">
      <c r="A60" s="67">
        <v>41295</v>
      </c>
      <c r="B60" s="63">
        <v>32</v>
      </c>
      <c r="C60" s="63" t="s">
        <v>475</v>
      </c>
      <c r="D60" s="63" t="s">
        <v>66</v>
      </c>
      <c r="E60" s="63">
        <v>100564</v>
      </c>
      <c r="F60" s="64"/>
      <c r="G60" s="65">
        <f t="shared" si="2"/>
        <v>3151.130000000001</v>
      </c>
      <c r="H60" s="16"/>
      <c r="I60" s="2">
        <v>489.44</v>
      </c>
      <c r="J60" s="2"/>
      <c r="K60" s="2">
        <v>424.24</v>
      </c>
      <c r="L60" s="2"/>
      <c r="M60" s="2">
        <v>49.6</v>
      </c>
      <c r="N60" s="2"/>
      <c r="O60" s="2">
        <v>15.6</v>
      </c>
      <c r="P60" s="2"/>
      <c r="Q60" s="2"/>
      <c r="R60" s="2"/>
      <c r="S60" s="2"/>
      <c r="T60" s="2"/>
    </row>
    <row r="61" spans="1:22">
      <c r="A61" s="67">
        <v>41295</v>
      </c>
      <c r="B61" s="63">
        <v>32</v>
      </c>
      <c r="C61" s="63" t="s">
        <v>476</v>
      </c>
      <c r="D61" s="63" t="s">
        <v>66</v>
      </c>
      <c r="E61" s="63">
        <v>100565</v>
      </c>
      <c r="F61" s="64"/>
      <c r="G61" s="65">
        <f t="shared" si="2"/>
        <v>3045.0700000000011</v>
      </c>
      <c r="I61" s="2">
        <v>106.06</v>
      </c>
      <c r="J61" s="2"/>
      <c r="K61" s="2">
        <v>106.06</v>
      </c>
      <c r="L61" s="2"/>
      <c r="M61" s="2"/>
      <c r="N61" s="2"/>
      <c r="O61" s="2"/>
      <c r="U61"/>
    </row>
    <row r="62" spans="1:22">
      <c r="A62" s="67">
        <v>41295</v>
      </c>
      <c r="B62" s="63">
        <v>33</v>
      </c>
      <c r="C62" s="63" t="s">
        <v>477</v>
      </c>
      <c r="D62" s="63" t="s">
        <v>66</v>
      </c>
      <c r="E62" s="63">
        <v>100566</v>
      </c>
      <c r="F62" s="64"/>
      <c r="G62" s="65">
        <f t="shared" si="2"/>
        <v>3013.0800000000013</v>
      </c>
      <c r="I62" s="2">
        <v>31.99</v>
      </c>
      <c r="L62" s="2"/>
      <c r="R62" s="38"/>
      <c r="S62" s="38"/>
      <c r="T62" s="34"/>
      <c r="U62" s="34">
        <v>31.99</v>
      </c>
      <c r="V62" s="34"/>
    </row>
    <row r="63" spans="1:22">
      <c r="A63" s="67">
        <v>41317</v>
      </c>
      <c r="B63" s="63"/>
      <c r="C63" s="63" t="s">
        <v>478</v>
      </c>
      <c r="D63" s="63" t="s">
        <v>66</v>
      </c>
      <c r="E63" s="63" t="s">
        <v>46</v>
      </c>
      <c r="F63" s="64">
        <v>100</v>
      </c>
      <c r="G63" s="65">
        <f t="shared" si="2"/>
        <v>3113.0800000000013</v>
      </c>
      <c r="L63" s="2"/>
      <c r="R63" s="2"/>
      <c r="S63" s="2"/>
      <c r="T63" s="71"/>
      <c r="U63"/>
    </row>
    <row r="64" spans="1:22">
      <c r="A64" s="67">
        <v>41317</v>
      </c>
      <c r="B64" s="63"/>
      <c r="C64" s="63" t="s">
        <v>479</v>
      </c>
      <c r="D64" s="63" t="s">
        <v>66</v>
      </c>
      <c r="E64" s="63" t="s">
        <v>46</v>
      </c>
      <c r="F64" s="64">
        <v>65</v>
      </c>
      <c r="G64" s="65">
        <f t="shared" si="2"/>
        <v>3178.0800000000013</v>
      </c>
      <c r="I64" s="2"/>
      <c r="K64" s="2"/>
      <c r="L64" s="2"/>
      <c r="R64" s="2"/>
      <c r="S64" s="2"/>
      <c r="T64" s="71"/>
      <c r="U64"/>
    </row>
    <row r="65" spans="1:21">
      <c r="A65" s="67">
        <v>41324</v>
      </c>
      <c r="B65" s="63"/>
      <c r="C65" s="63" t="s">
        <v>480</v>
      </c>
      <c r="D65" s="63" t="s">
        <v>66</v>
      </c>
      <c r="E65" s="63" t="s">
        <v>46</v>
      </c>
      <c r="F65" s="64">
        <v>35</v>
      </c>
      <c r="G65" s="65">
        <f t="shared" si="2"/>
        <v>3213.0800000000013</v>
      </c>
      <c r="I65" s="2"/>
      <c r="L65" s="2"/>
      <c r="R65" s="2"/>
      <c r="S65" s="2"/>
      <c r="T65" s="71"/>
      <c r="U65"/>
    </row>
    <row r="66" spans="1:21">
      <c r="A66" s="80" t="s">
        <v>481</v>
      </c>
      <c r="B66" s="63"/>
      <c r="C66" s="63"/>
      <c r="D66" s="63" t="s">
        <v>55</v>
      </c>
      <c r="E66" s="63"/>
      <c r="F66" s="64"/>
      <c r="G66" s="65">
        <f t="shared" si="2"/>
        <v>3213.0800000000013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71"/>
    </row>
    <row r="67" spans="1:21">
      <c r="A67" s="15">
        <v>41351</v>
      </c>
      <c r="B67">
        <v>34</v>
      </c>
      <c r="C67" s="63" t="s">
        <v>472</v>
      </c>
      <c r="D67" s="63" t="s">
        <v>66</v>
      </c>
      <c r="E67">
        <v>100567</v>
      </c>
      <c r="F67" s="2"/>
      <c r="G67" s="65">
        <f t="shared" si="2"/>
        <v>3148.0800000000013</v>
      </c>
      <c r="H67" s="2"/>
      <c r="I67" s="2">
        <v>65</v>
      </c>
      <c r="J67" s="2"/>
      <c r="K67" s="2"/>
      <c r="L67" s="2">
        <v>65</v>
      </c>
      <c r="M67" s="2"/>
      <c r="N67" s="2"/>
      <c r="O67" s="2"/>
      <c r="P67" s="2"/>
      <c r="Q67" s="2"/>
      <c r="R67" s="2"/>
      <c r="S67" s="2"/>
      <c r="T67" s="71"/>
    </row>
    <row r="68" spans="1:21">
      <c r="A68" s="15">
        <v>41351</v>
      </c>
      <c r="B68">
        <v>35</v>
      </c>
      <c r="C68" s="63" t="s">
        <v>482</v>
      </c>
      <c r="D68" s="90" t="s">
        <v>66</v>
      </c>
      <c r="E68">
        <v>100568</v>
      </c>
      <c r="F68" s="2"/>
      <c r="G68" s="65">
        <f t="shared" si="2"/>
        <v>3136.0800000000013</v>
      </c>
      <c r="H68" s="2"/>
      <c r="I68" s="2">
        <v>12</v>
      </c>
      <c r="J68" s="2"/>
      <c r="K68" s="2"/>
      <c r="L68" s="2"/>
      <c r="M68" s="2"/>
      <c r="N68" s="2"/>
      <c r="O68" s="2"/>
      <c r="P68" s="2"/>
      <c r="Q68" s="2">
        <v>12</v>
      </c>
      <c r="R68" s="2"/>
      <c r="S68" s="2"/>
      <c r="T68" s="71"/>
    </row>
    <row r="69" spans="1:21">
      <c r="A69" s="15">
        <v>41351</v>
      </c>
      <c r="C69" s="63" t="s">
        <v>445</v>
      </c>
      <c r="D69" t="s">
        <v>55</v>
      </c>
      <c r="E69">
        <v>100569</v>
      </c>
      <c r="F69" s="2"/>
      <c r="G69" s="65">
        <f t="shared" si="2"/>
        <v>3136.0800000000013</v>
      </c>
      <c r="H69" s="2"/>
      <c r="I69" s="2"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71"/>
      <c r="U69" s="172"/>
    </row>
    <row r="70" spans="1:21">
      <c r="A70" s="15">
        <v>41351</v>
      </c>
      <c r="B70">
        <v>36</v>
      </c>
      <c r="C70" s="63" t="s">
        <v>483</v>
      </c>
      <c r="D70" t="s">
        <v>66</v>
      </c>
      <c r="E70">
        <v>100570</v>
      </c>
      <c r="F70" s="2"/>
      <c r="G70" s="65">
        <f t="shared" si="2"/>
        <v>2696.2400000000011</v>
      </c>
      <c r="H70" s="2"/>
      <c r="I70" s="2">
        <v>439.84</v>
      </c>
      <c r="J70" s="2"/>
      <c r="K70" s="2">
        <v>424.24</v>
      </c>
      <c r="L70" s="2"/>
      <c r="M70" s="2"/>
      <c r="N70" s="2"/>
      <c r="O70" s="2">
        <v>15.6</v>
      </c>
      <c r="P70" s="2"/>
      <c r="Q70" s="2"/>
      <c r="R70" s="2"/>
      <c r="S70" s="2"/>
      <c r="T70" s="71"/>
      <c r="U70" s="172"/>
    </row>
    <row r="71" spans="1:21">
      <c r="A71" s="15">
        <v>41351</v>
      </c>
      <c r="B71">
        <v>36</v>
      </c>
      <c r="C71" s="63" t="s">
        <v>484</v>
      </c>
      <c r="D71" t="s">
        <v>66</v>
      </c>
      <c r="E71">
        <v>100571</v>
      </c>
      <c r="F71" s="2"/>
      <c r="G71" s="65">
        <f t="shared" si="2"/>
        <v>2590.1800000000012</v>
      </c>
      <c r="H71" s="2"/>
      <c r="I71" s="2">
        <v>106.06</v>
      </c>
      <c r="J71" s="2"/>
      <c r="K71" s="2">
        <v>106.06</v>
      </c>
      <c r="L71" s="2"/>
      <c r="M71" s="2"/>
      <c r="N71" s="2"/>
      <c r="O71" s="2"/>
      <c r="P71" s="2"/>
      <c r="Q71" s="2"/>
      <c r="R71" s="2"/>
      <c r="S71" s="2"/>
      <c r="T71" s="71"/>
    </row>
    <row r="72" spans="1:21">
      <c r="A72" s="15">
        <v>41351</v>
      </c>
      <c r="B72">
        <v>37</v>
      </c>
      <c r="C72" s="63" t="s">
        <v>485</v>
      </c>
      <c r="D72" s="90" t="s">
        <v>66</v>
      </c>
      <c r="E72">
        <v>100572</v>
      </c>
      <c r="F72" s="2"/>
      <c r="G72" s="65">
        <f t="shared" si="2"/>
        <v>2540.1800000000012</v>
      </c>
      <c r="H72" s="2"/>
      <c r="I72" s="2">
        <v>50</v>
      </c>
      <c r="J72" s="2"/>
      <c r="K72" s="2"/>
      <c r="L72" s="2"/>
      <c r="M72" s="2"/>
      <c r="N72" s="2"/>
      <c r="O72" s="2"/>
      <c r="P72" s="2">
        <v>50</v>
      </c>
      <c r="Q72" s="2"/>
      <c r="R72" s="2"/>
      <c r="S72" s="2"/>
      <c r="T72" s="71"/>
    </row>
    <row r="73" spans="1:21">
      <c r="A73" s="15">
        <v>41351</v>
      </c>
      <c r="B73">
        <v>38</v>
      </c>
      <c r="C73" s="63" t="s">
        <v>388</v>
      </c>
      <c r="D73" s="90" t="s">
        <v>66</v>
      </c>
      <c r="E73">
        <v>100573</v>
      </c>
      <c r="G73" s="65">
        <f t="shared" si="2"/>
        <v>2490.1800000000012</v>
      </c>
      <c r="H73" s="2"/>
      <c r="I73" s="2">
        <v>50</v>
      </c>
      <c r="J73" s="2"/>
      <c r="K73" s="2"/>
      <c r="L73" s="2"/>
      <c r="M73" s="2"/>
      <c r="N73" s="2"/>
      <c r="O73" s="2"/>
      <c r="P73" s="2">
        <v>50</v>
      </c>
      <c r="Q73" s="2"/>
      <c r="R73" s="2"/>
      <c r="S73" s="71"/>
      <c r="T73" s="71"/>
    </row>
    <row r="74" spans="1:21">
      <c r="A74" s="80" t="s">
        <v>486</v>
      </c>
      <c r="D74" t="s">
        <v>55</v>
      </c>
      <c r="G74" s="65">
        <f t="shared" si="2"/>
        <v>2490.1800000000012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1">
      <c r="G75" s="65">
        <f t="shared" si="2"/>
        <v>2490.1800000000012</v>
      </c>
      <c r="T75" s="71"/>
    </row>
    <row r="76" spans="1:21">
      <c r="T76" s="71"/>
    </row>
    <row r="77" spans="1:21">
      <c r="M77" s="21" t="s">
        <v>470</v>
      </c>
      <c r="S77" s="2"/>
      <c r="T77" s="2"/>
    </row>
    <row r="78" spans="1:21">
      <c r="M78" s="34"/>
      <c r="N78" s="34"/>
      <c r="O78" s="34"/>
      <c r="P78" s="34"/>
      <c r="Q78" s="34"/>
    </row>
    <row r="79" spans="1:21">
      <c r="M79" t="s">
        <v>127</v>
      </c>
      <c r="O79" s="2"/>
      <c r="P79" s="64">
        <v>2175</v>
      </c>
      <c r="Q79" s="2"/>
      <c r="R79" s="20"/>
      <c r="U79"/>
    </row>
    <row r="80" spans="1:21">
      <c r="M80" t="s">
        <v>9</v>
      </c>
      <c r="O80" s="2"/>
      <c r="P80" s="64">
        <v>1500</v>
      </c>
      <c r="Q80" s="2"/>
      <c r="U80"/>
    </row>
    <row r="81" spans="13:17" customFormat="1">
      <c r="M81" t="s">
        <v>197</v>
      </c>
      <c r="O81" s="2"/>
      <c r="P81" s="64">
        <v>180</v>
      </c>
      <c r="Q81" s="2"/>
    </row>
    <row r="82" spans="13:17" customFormat="1">
      <c r="M82" t="s">
        <v>11</v>
      </c>
      <c r="O82" s="2"/>
      <c r="P82" s="64">
        <v>350</v>
      </c>
      <c r="Q82" s="2"/>
    </row>
    <row r="83" spans="13:17" customFormat="1">
      <c r="M83" t="s">
        <v>12</v>
      </c>
      <c r="O83" s="2"/>
      <c r="P83" s="64">
        <v>90</v>
      </c>
      <c r="Q83" s="2"/>
    </row>
    <row r="84" spans="13:17" customFormat="1">
      <c r="M84" t="s">
        <v>31</v>
      </c>
      <c r="O84" s="2"/>
      <c r="P84" s="64">
        <v>200</v>
      </c>
      <c r="Q84" s="2"/>
    </row>
    <row r="85" spans="13:17" customFormat="1">
      <c r="M85" t="s">
        <v>13</v>
      </c>
      <c r="O85" s="2"/>
      <c r="P85" s="64">
        <v>15</v>
      </c>
      <c r="Q85" s="2"/>
    </row>
    <row r="86" spans="13:17" customFormat="1">
      <c r="M86" t="s">
        <v>14</v>
      </c>
      <c r="O86" s="2"/>
      <c r="P86" s="64">
        <v>40</v>
      </c>
      <c r="Q86" s="2"/>
    </row>
    <row r="87" spans="13:17" customFormat="1">
      <c r="M87" t="s">
        <v>420</v>
      </c>
      <c r="O87" s="2"/>
      <c r="P87" s="64">
        <v>45</v>
      </c>
      <c r="Q87" s="2"/>
    </row>
    <row r="88" spans="13:17" customFormat="1">
      <c r="M88" t="s">
        <v>198</v>
      </c>
      <c r="O88" s="2"/>
      <c r="P88" s="64">
        <v>400</v>
      </c>
      <c r="Q88" s="2"/>
    </row>
    <row r="89" spans="13:17" customFormat="1">
      <c r="O89" s="2"/>
      <c r="P89" s="9">
        <f>SUM(P79:P88)</f>
        <v>4995</v>
      </c>
    </row>
    <row r="90" spans="13:17" customFormat="1">
      <c r="M90" t="s">
        <v>304</v>
      </c>
      <c r="P90" s="64">
        <v>1500</v>
      </c>
    </row>
    <row r="91" spans="13:17" customFormat="1">
      <c r="M91" t="s">
        <v>380</v>
      </c>
      <c r="P91" s="64">
        <v>1200</v>
      </c>
    </row>
    <row r="92" spans="13:17" customFormat="1">
      <c r="P92" s="9">
        <f>P89+P90+P91</f>
        <v>7695</v>
      </c>
    </row>
    <row r="93" spans="13:17" customFormat="1">
      <c r="M93" t="s">
        <v>468</v>
      </c>
      <c r="P93" s="64">
        <v>2500</v>
      </c>
    </row>
    <row r="94" spans="13:17" customFormat="1">
      <c r="P94" s="9">
        <f>P92-P93</f>
        <v>5195</v>
      </c>
    </row>
    <row r="95" spans="13:17" customFormat="1">
      <c r="M95" t="s">
        <v>306</v>
      </c>
      <c r="P95" s="2">
        <v>600</v>
      </c>
      <c r="Q95" s="75"/>
    </row>
    <row r="96" spans="13:17" customFormat="1">
      <c r="M96" s="20" t="s">
        <v>337</v>
      </c>
      <c r="N96" s="20"/>
      <c r="O96" s="20"/>
      <c r="P96" s="7">
        <f>P94-P95</f>
        <v>4595</v>
      </c>
    </row>
    <row r="98" spans="13:16" customFormat="1">
      <c r="M98" s="21" t="s">
        <v>469</v>
      </c>
      <c r="N98" s="21"/>
      <c r="O98" s="21"/>
      <c r="P98" s="21"/>
    </row>
  </sheetData>
  <mergeCells count="3">
    <mergeCell ref="C12:E12"/>
    <mergeCell ref="C13:E13"/>
    <mergeCell ref="U69:U70"/>
  </mergeCells>
  <pageMargins left="0.70866141732283472" right="0.70866141732283472" top="0.74803149606299213" bottom="0.74803149606299213" header="0.31496062992125984" footer="0.31496062992125984"/>
  <pageSetup paperSize="9" scale="195" orientation="portrait" horizontalDpi="4294967293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125" zoomScaleNormal="125" zoomScalePageLayoutView="125" workbookViewId="0">
      <selection sqref="A1:K30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487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488</v>
      </c>
      <c r="F4" s="73"/>
      <c r="G4" s="9" t="s">
        <v>27</v>
      </c>
      <c r="H4" s="2"/>
      <c r="I4" s="2"/>
      <c r="J4" s="2"/>
      <c r="K4" s="25" t="s">
        <v>488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2121.1999999999998</v>
      </c>
      <c r="J5" s="2"/>
      <c r="K5" s="24">
        <v>2121.1999999999998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1415</v>
      </c>
      <c r="J6" s="2"/>
      <c r="K6" s="24">
        <v>985.04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318.23</v>
      </c>
      <c r="J7" s="2"/>
      <c r="K7" s="24">
        <v>530.28</v>
      </c>
    </row>
    <row r="8" spans="1:11">
      <c r="A8" t="s">
        <v>26</v>
      </c>
      <c r="C8" s="2">
        <v>1.57</v>
      </c>
      <c r="D8" s="2"/>
      <c r="E8" s="24">
        <v>1.56</v>
      </c>
      <c r="F8" s="74"/>
      <c r="G8" s="2" t="s">
        <v>30</v>
      </c>
      <c r="H8" s="2"/>
      <c r="I8" s="2">
        <v>72.400000000000006</v>
      </c>
      <c r="J8" s="2"/>
      <c r="K8" s="24">
        <v>57.2</v>
      </c>
    </row>
    <row r="9" spans="1:11">
      <c r="A9" t="s">
        <v>49</v>
      </c>
      <c r="C9" s="2">
        <v>0.18</v>
      </c>
      <c r="D9" s="2"/>
      <c r="E9" s="24">
        <v>0.12</v>
      </c>
      <c r="F9" s="72"/>
      <c r="G9" s="2" t="s">
        <v>32</v>
      </c>
      <c r="H9" s="2"/>
      <c r="I9" s="2">
        <v>24</v>
      </c>
      <c r="J9" s="2"/>
      <c r="K9" s="24">
        <v>0</v>
      </c>
    </row>
    <row r="10" spans="1:11">
      <c r="A10" t="s">
        <v>258</v>
      </c>
      <c r="C10" s="48">
        <v>975</v>
      </c>
      <c r="D10" s="48"/>
      <c r="E10" s="24">
        <v>1210</v>
      </c>
      <c r="F10" s="72"/>
      <c r="G10" s="2" t="s">
        <v>14</v>
      </c>
      <c r="H10" s="2"/>
      <c r="I10" s="2">
        <v>140</v>
      </c>
      <c r="J10" s="2"/>
      <c r="K10" s="24">
        <v>140</v>
      </c>
    </row>
    <row r="11" spans="1:11">
      <c r="C11" s="9">
        <f>SUM(C5:C10)</f>
        <v>5662.75</v>
      </c>
      <c r="D11" s="9"/>
      <c r="E11" s="87">
        <f>SUM(E5:E10)</f>
        <v>5897.68</v>
      </c>
      <c r="F11" s="72"/>
      <c r="G11" s="2" t="s">
        <v>354</v>
      </c>
      <c r="I11" s="2">
        <v>160.25</v>
      </c>
      <c r="K11" s="24">
        <v>93.96</v>
      </c>
    </row>
    <row r="12" spans="1:11">
      <c r="A12" t="s">
        <v>34</v>
      </c>
      <c r="C12" s="2">
        <v>7127.76</v>
      </c>
      <c r="D12" s="2"/>
      <c r="E12" s="24">
        <v>5510.22</v>
      </c>
      <c r="F12" s="72"/>
      <c r="G12" s="2" t="s">
        <v>353</v>
      </c>
      <c r="I12" s="2">
        <v>0</v>
      </c>
      <c r="K12" s="24">
        <v>37.96</v>
      </c>
    </row>
    <row r="13" spans="1:11">
      <c r="A13" t="s">
        <v>232</v>
      </c>
      <c r="C13" s="2">
        <v>210.48</v>
      </c>
      <c r="D13" s="2"/>
      <c r="E13" s="24">
        <v>0</v>
      </c>
      <c r="F13" s="72"/>
      <c r="G13" s="2" t="s">
        <v>490</v>
      </c>
      <c r="H13" s="2"/>
      <c r="I13" s="2">
        <v>200</v>
      </c>
      <c r="J13" s="2"/>
      <c r="K13" s="50">
        <v>242</v>
      </c>
    </row>
    <row r="14" spans="1:11">
      <c r="C14" s="9">
        <f>SUM(C11:C13)</f>
        <v>13000.99</v>
      </c>
      <c r="D14" s="9"/>
      <c r="E14" s="87">
        <f>SUM(E11:E13)</f>
        <v>11407.900000000001</v>
      </c>
      <c r="F14" s="72"/>
      <c r="G14" s="2" t="s">
        <v>491</v>
      </c>
      <c r="I14" s="2">
        <v>697.42</v>
      </c>
      <c r="K14" s="24">
        <v>0</v>
      </c>
    </row>
    <row r="15" spans="1:11">
      <c r="A15" t="s">
        <v>35</v>
      </c>
      <c r="C15" s="2">
        <v>5655.02</v>
      </c>
      <c r="D15" s="2"/>
      <c r="E15" s="24">
        <v>7127.76</v>
      </c>
      <c r="F15" s="72"/>
      <c r="G15" s="2" t="s">
        <v>492</v>
      </c>
      <c r="I15" s="2">
        <v>2000</v>
      </c>
      <c r="K15" s="24">
        <v>0</v>
      </c>
    </row>
    <row r="16" spans="1:11">
      <c r="C16" s="9">
        <f>C14-C15</f>
        <v>7345.9699999999993</v>
      </c>
      <c r="D16" s="9"/>
      <c r="E16" s="87">
        <f>E14-E15</f>
        <v>4280.1400000000012</v>
      </c>
      <c r="F16" s="72"/>
      <c r="G16" s="64" t="s">
        <v>489</v>
      </c>
      <c r="I16" s="2">
        <v>31.99</v>
      </c>
      <c r="K16" s="24">
        <v>0</v>
      </c>
    </row>
    <row r="17" spans="1:12">
      <c r="F17" s="72"/>
      <c r="G17" s="64" t="s">
        <v>15</v>
      </c>
      <c r="I17" s="2">
        <v>0</v>
      </c>
      <c r="K17" s="24">
        <v>48.5</v>
      </c>
    </row>
    <row r="18" spans="1:12">
      <c r="A18" s="21" t="s">
        <v>92</v>
      </c>
      <c r="C18" s="2"/>
      <c r="D18" s="2"/>
      <c r="E18" s="2"/>
      <c r="F18" s="2"/>
      <c r="G18" s="2"/>
      <c r="H18" s="2"/>
      <c r="I18" s="9">
        <f>SUM(I5:I17)</f>
        <v>7180.49</v>
      </c>
      <c r="J18" s="9"/>
      <c r="K18" s="87">
        <f>SUM(K5:K17)</f>
        <v>4256.1399999999994</v>
      </c>
    </row>
    <row r="19" spans="1:12">
      <c r="A19" s="54" t="s">
        <v>93</v>
      </c>
      <c r="C19" s="2"/>
      <c r="D19" s="2"/>
      <c r="E19" s="2"/>
      <c r="F19" s="58"/>
      <c r="G19" s="2" t="s">
        <v>233</v>
      </c>
      <c r="H19" s="2"/>
      <c r="I19" s="2">
        <v>165.48</v>
      </c>
      <c r="J19" s="2"/>
      <c r="K19" s="24">
        <v>24</v>
      </c>
    </row>
    <row r="20" spans="1:12">
      <c r="A20" t="s">
        <v>94</v>
      </c>
      <c r="C20" s="2">
        <v>3163.27</v>
      </c>
      <c r="D20" s="2"/>
      <c r="E20" s="24">
        <v>3161.71</v>
      </c>
      <c r="F20" s="58"/>
      <c r="I20" s="9">
        <f>SUM(I18:I19)</f>
        <v>7345.9699999999993</v>
      </c>
      <c r="J20" s="21"/>
      <c r="K20" s="87">
        <f>SUM(K18:K19)</f>
        <v>4280.1399999999994</v>
      </c>
    </row>
    <row r="21" spans="1:12">
      <c r="A21" t="s">
        <v>95</v>
      </c>
      <c r="C21" s="2">
        <v>3164.84</v>
      </c>
      <c r="D21" s="2"/>
      <c r="E21" s="24">
        <v>3163.27</v>
      </c>
      <c r="F21" s="58"/>
      <c r="G21" s="2"/>
      <c r="H21" s="2"/>
      <c r="I21" s="2"/>
      <c r="J21" s="2"/>
      <c r="K21" s="2"/>
    </row>
    <row r="22" spans="1:12">
      <c r="A22" t="s">
        <v>96</v>
      </c>
      <c r="C22" s="2">
        <f>C21-C20</f>
        <v>1.5700000000001637</v>
      </c>
      <c r="D22" s="2"/>
      <c r="E22" s="88">
        <f>E21-E20</f>
        <v>1.5599999999999454</v>
      </c>
      <c r="F22" s="2"/>
      <c r="G22" s="2"/>
      <c r="H22" s="2"/>
      <c r="I22" s="2"/>
      <c r="J22" s="2"/>
      <c r="K22" s="2"/>
    </row>
    <row r="23" spans="1:12">
      <c r="C23" s="2"/>
      <c r="D23" s="2"/>
      <c r="E23" s="24"/>
      <c r="F23" s="2"/>
      <c r="G23" s="2"/>
      <c r="H23" s="2"/>
      <c r="I23" s="2"/>
      <c r="J23" s="2"/>
      <c r="K23" s="2"/>
    </row>
    <row r="24" spans="1:12">
      <c r="A24" s="54" t="s">
        <v>97</v>
      </c>
      <c r="C24" s="2"/>
      <c r="D24" s="2"/>
      <c r="E24" s="24"/>
      <c r="F24" s="2"/>
    </row>
    <row r="25" spans="1:12">
      <c r="A25" t="s">
        <v>94</v>
      </c>
      <c r="C25" s="2">
        <v>3964.49</v>
      </c>
      <c r="D25" s="2"/>
      <c r="E25" s="24">
        <v>2348.5100000000002</v>
      </c>
      <c r="F25" s="2"/>
      <c r="G25" s="63" t="s">
        <v>403</v>
      </c>
      <c r="I25" s="64" t="s">
        <v>404</v>
      </c>
    </row>
    <row r="26" spans="1:12">
      <c r="A26" t="s">
        <v>95</v>
      </c>
      <c r="C26" s="2">
        <v>2490.1799999999998</v>
      </c>
      <c r="D26" s="2"/>
      <c r="E26" s="24">
        <v>3964.49</v>
      </c>
    </row>
    <row r="27" spans="1:12">
      <c r="A27" t="s">
        <v>96</v>
      </c>
      <c r="C27" s="64">
        <f>C26-C25</f>
        <v>-1474.31</v>
      </c>
      <c r="D27" s="2"/>
      <c r="E27" s="88">
        <f>E26-E25</f>
        <v>1615.9799999999996</v>
      </c>
    </row>
    <row r="28" spans="1:12">
      <c r="A28" t="s">
        <v>351</v>
      </c>
      <c r="C28" s="9">
        <f>C22+C27</f>
        <v>-1472.7399999999998</v>
      </c>
      <c r="D28" s="9"/>
      <c r="E28" s="89">
        <f>E22+E27</f>
        <v>1617.5399999999995</v>
      </c>
    </row>
    <row r="29" spans="1:12" ht="44.25">
      <c r="G29" s="96" t="s">
        <v>38</v>
      </c>
      <c r="H29" s="97"/>
      <c r="I29" s="97"/>
      <c r="J29" s="97"/>
      <c r="K29" s="97"/>
      <c r="L29" s="98"/>
    </row>
    <row r="30" spans="1:12">
      <c r="G30" s="2" t="s">
        <v>102</v>
      </c>
      <c r="H30" s="2"/>
      <c r="I30" s="2"/>
      <c r="J30" s="2"/>
      <c r="K30" s="2"/>
    </row>
    <row r="32" spans="1:12">
      <c r="A32" s="63"/>
    </row>
  </sheetData>
  <phoneticPr fontId="3" type="noConversion"/>
  <pageMargins left="0.70866141732283472" right="0.70866141732283472" top="0.74803149606299213" bottom="0.74803149606299213" header="0.31496062992125984" footer="0.31496062992125984"/>
  <pageSetup scale="12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zoomScale="125" zoomScaleNormal="125" zoomScalePageLayoutView="125" workbookViewId="0">
      <selection activeCell="G43" sqref="G43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.42578125" customWidth="1"/>
    <col min="6" max="6" width="8.85546875" style="2"/>
    <col min="15" max="15" width="10" customWidth="1"/>
    <col min="17" max="17" width="8.140625" customWidth="1"/>
    <col min="21" max="21" width="8.85546875" style="2"/>
  </cols>
  <sheetData>
    <row r="1" spans="1:22">
      <c r="A1" s="11" t="s">
        <v>493</v>
      </c>
    </row>
    <row r="2" spans="1:22">
      <c r="A2" s="11" t="s">
        <v>62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2" ht="33.75">
      <c r="A3" s="36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46" t="s">
        <v>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/>
      <c r="V3" s="34"/>
    </row>
    <row r="4" spans="1:22">
      <c r="A4" s="85">
        <v>41365</v>
      </c>
      <c r="C4" t="s">
        <v>20</v>
      </c>
      <c r="D4" t="s">
        <v>55</v>
      </c>
      <c r="E4" s="2"/>
      <c r="G4" s="40">
        <v>3164.84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</row>
    <row r="5" spans="1:22">
      <c r="A5" s="85">
        <v>41428</v>
      </c>
      <c r="C5" t="s">
        <v>300</v>
      </c>
      <c r="D5" t="s">
        <v>66</v>
      </c>
      <c r="E5" s="2"/>
      <c r="F5" s="2">
        <v>0.39</v>
      </c>
      <c r="G5" s="40">
        <f t="shared" ref="G5:G9" si="0">G4+E5+F5</f>
        <v>3165.23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2">
      <c r="A6" s="85">
        <v>41519</v>
      </c>
      <c r="C6" s="63" t="s">
        <v>300</v>
      </c>
      <c r="D6" t="s">
        <v>66</v>
      </c>
      <c r="E6" s="2"/>
      <c r="F6" s="2">
        <v>0.39</v>
      </c>
      <c r="G6" s="40">
        <f t="shared" si="0"/>
        <v>3165.62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2">
      <c r="A7" s="85">
        <v>41610</v>
      </c>
      <c r="C7" s="63" t="s">
        <v>300</v>
      </c>
      <c r="D7" t="s">
        <v>66</v>
      </c>
      <c r="E7" s="2"/>
      <c r="F7" s="2">
        <v>0.39</v>
      </c>
      <c r="G7" s="40">
        <f t="shared" si="0"/>
        <v>3166.0099999999998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2">
      <c r="A8" s="85">
        <v>41701</v>
      </c>
      <c r="C8" s="63" t="s">
        <v>300</v>
      </c>
      <c r="D8" t="s">
        <v>66</v>
      </c>
      <c r="E8" s="2"/>
      <c r="F8" s="2">
        <v>0.39</v>
      </c>
      <c r="G8" s="40">
        <f t="shared" si="0"/>
        <v>3166.3999999999996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2">
      <c r="A9" s="80"/>
      <c r="C9" s="63"/>
      <c r="D9" s="63"/>
      <c r="E9" s="64"/>
      <c r="F9" s="64"/>
      <c r="G9" s="81">
        <f t="shared" si="0"/>
        <v>3166.3999999999996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2">
      <c r="A10" s="11" t="s">
        <v>42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ht="66.75">
      <c r="A11" s="12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91" t="s">
        <v>9</v>
      </c>
      <c r="M11" s="91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91" t="s">
        <v>19</v>
      </c>
      <c r="U11" s="3" t="s">
        <v>16</v>
      </c>
    </row>
    <row r="12" spans="1:22">
      <c r="A12" s="13"/>
      <c r="C12" s="170" t="s">
        <v>530</v>
      </c>
      <c r="D12" s="170"/>
      <c r="E12" s="170"/>
      <c r="F12" s="7">
        <v>5100</v>
      </c>
      <c r="G12" s="8"/>
      <c r="H12" s="45"/>
      <c r="I12" s="7">
        <f>SUM(K12:U12)</f>
        <v>4895</v>
      </c>
      <c r="J12" s="7"/>
      <c r="K12" s="7">
        <v>2175</v>
      </c>
      <c r="L12" s="7">
        <v>1400</v>
      </c>
      <c r="M12" s="7">
        <v>180</v>
      </c>
      <c r="N12" s="7">
        <v>350</v>
      </c>
      <c r="O12" s="7">
        <v>90</v>
      </c>
      <c r="P12" s="7">
        <v>200</v>
      </c>
      <c r="Q12" s="7">
        <v>15</v>
      </c>
      <c r="R12" s="7">
        <v>40</v>
      </c>
      <c r="S12" s="7">
        <v>0</v>
      </c>
      <c r="T12" s="7">
        <v>400</v>
      </c>
      <c r="U12" s="7">
        <v>45</v>
      </c>
    </row>
    <row r="13" spans="1:22">
      <c r="A13" s="13"/>
      <c r="C13" s="170" t="s">
        <v>17</v>
      </c>
      <c r="D13" s="170"/>
      <c r="E13" s="170"/>
      <c r="F13" s="9">
        <f>SUM(F14:F75)</f>
        <v>5126</v>
      </c>
      <c r="G13" s="10"/>
      <c r="H13" s="32"/>
      <c r="I13" s="9">
        <f t="shared" ref="I13:U13" si="1">SUM(I14:I75)</f>
        <v>5959.26</v>
      </c>
      <c r="J13" s="9">
        <f t="shared" si="1"/>
        <v>188</v>
      </c>
      <c r="K13" s="9">
        <f t="shared" si="1"/>
        <v>2142.4</v>
      </c>
      <c r="L13" s="9">
        <f t="shared" si="1"/>
        <v>1570.06</v>
      </c>
      <c r="M13" s="9">
        <f t="shared" si="1"/>
        <v>115.37</v>
      </c>
      <c r="N13" s="9">
        <f t="shared" si="1"/>
        <v>320.32</v>
      </c>
      <c r="O13" s="9">
        <f t="shared" si="1"/>
        <v>72.400000000000006</v>
      </c>
      <c r="P13" s="9">
        <f t="shared" si="1"/>
        <v>117</v>
      </c>
      <c r="Q13" s="9">
        <f t="shared" si="1"/>
        <v>12</v>
      </c>
      <c r="R13" s="9">
        <f t="shared" si="1"/>
        <v>20</v>
      </c>
      <c r="S13" s="9">
        <f t="shared" si="1"/>
        <v>0</v>
      </c>
      <c r="T13" s="9">
        <f t="shared" si="1"/>
        <v>530</v>
      </c>
      <c r="U13" s="9">
        <f t="shared" si="1"/>
        <v>871.71</v>
      </c>
    </row>
    <row r="14" spans="1:22">
      <c r="A14" s="15">
        <v>41365</v>
      </c>
      <c r="C14" s="63" t="s">
        <v>20</v>
      </c>
      <c r="G14" s="6">
        <v>2490.1799999999998</v>
      </c>
      <c r="H14" s="16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>
      <c r="A15" s="67">
        <v>41365</v>
      </c>
      <c r="B15" s="63">
        <v>1</v>
      </c>
      <c r="C15" s="63" t="s">
        <v>494</v>
      </c>
      <c r="D15" s="63" t="s">
        <v>66</v>
      </c>
      <c r="E15" s="63">
        <v>100574</v>
      </c>
      <c r="F15" s="64"/>
      <c r="G15" s="6">
        <f>G14+F15-I15-H15</f>
        <v>2450.12</v>
      </c>
      <c r="H15" s="16"/>
      <c r="I15" s="2">
        <v>40.06</v>
      </c>
      <c r="J15" s="2"/>
      <c r="K15" s="2"/>
      <c r="L15" s="2">
        <v>40.06</v>
      </c>
      <c r="M15" s="2"/>
      <c r="N15" s="2"/>
      <c r="O15" s="2"/>
      <c r="P15" s="2"/>
      <c r="Q15" s="2"/>
      <c r="R15" s="2"/>
      <c r="S15" s="2"/>
      <c r="T15" s="2"/>
    </row>
    <row r="16" spans="1:22">
      <c r="A16" s="67">
        <v>41380</v>
      </c>
      <c r="B16" s="63"/>
      <c r="C16" s="63" t="s">
        <v>323</v>
      </c>
      <c r="D16" s="63" t="s">
        <v>66</v>
      </c>
      <c r="E16" s="63"/>
      <c r="F16" s="64">
        <v>36</v>
      </c>
      <c r="G16" s="6">
        <f t="shared" ref="G16:G21" si="2">G15+F16-I16-H16</f>
        <v>2486.12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2" s="63" customFormat="1">
      <c r="A17" s="67">
        <v>41390</v>
      </c>
      <c r="C17" s="63" t="s">
        <v>498</v>
      </c>
      <c r="D17" s="63" t="s">
        <v>66</v>
      </c>
      <c r="F17" s="64">
        <v>150</v>
      </c>
      <c r="G17" s="6">
        <f t="shared" si="2"/>
        <v>2636.12</v>
      </c>
      <c r="H17" s="66"/>
    </row>
    <row r="18" spans="1:22">
      <c r="A18" s="67">
        <v>41387</v>
      </c>
      <c r="B18" s="63">
        <v>2</v>
      </c>
      <c r="C18" s="63" t="s">
        <v>495</v>
      </c>
      <c r="D18" s="63" t="s">
        <v>66</v>
      </c>
      <c r="E18" s="63">
        <v>100575</v>
      </c>
      <c r="F18" s="64"/>
      <c r="G18" s="6">
        <f t="shared" si="2"/>
        <v>1914.4099999999999</v>
      </c>
      <c r="H18" s="16"/>
      <c r="I18" s="64">
        <v>721.71</v>
      </c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>
        <v>721.71</v>
      </c>
    </row>
    <row r="19" spans="1:22" s="63" customFormat="1">
      <c r="A19" s="67">
        <v>41387</v>
      </c>
      <c r="B19" s="63">
        <v>3</v>
      </c>
      <c r="C19" s="63" t="s">
        <v>472</v>
      </c>
      <c r="D19" s="63" t="s">
        <v>66</v>
      </c>
      <c r="E19" s="63">
        <v>100576</v>
      </c>
      <c r="F19" s="64"/>
      <c r="G19" s="6">
        <f t="shared" si="2"/>
        <v>1849.4099999999999</v>
      </c>
      <c r="H19" s="66"/>
      <c r="I19" s="2">
        <v>65</v>
      </c>
      <c r="J19" s="2"/>
      <c r="K19" s="2"/>
      <c r="L19" s="2">
        <v>65</v>
      </c>
      <c r="M19" s="2"/>
      <c r="N19" s="2"/>
      <c r="O19" s="2"/>
      <c r="P19" s="2"/>
      <c r="Q19" s="2"/>
      <c r="R19" s="2"/>
      <c r="S19" s="2"/>
      <c r="T19" s="2"/>
      <c r="U19" s="2"/>
    </row>
    <row r="20" spans="1:22">
      <c r="A20" s="80" t="s">
        <v>496</v>
      </c>
      <c r="B20" s="63"/>
      <c r="C20" s="63"/>
      <c r="D20" s="63" t="s">
        <v>55</v>
      </c>
      <c r="E20" s="63"/>
      <c r="F20" s="64"/>
      <c r="G20" s="6">
        <f t="shared" si="2"/>
        <v>1849.4099999999999</v>
      </c>
      <c r="H20" s="16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2">
      <c r="A21" s="67">
        <v>41395</v>
      </c>
      <c r="B21" s="63">
        <v>4</v>
      </c>
      <c r="C21" s="63" t="s">
        <v>497</v>
      </c>
      <c r="D21" s="63" t="s">
        <v>66</v>
      </c>
      <c r="E21" s="63"/>
      <c r="F21" s="64">
        <v>2250</v>
      </c>
      <c r="G21" s="6">
        <f t="shared" si="2"/>
        <v>4099.41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2">
      <c r="A22" s="67">
        <v>41414</v>
      </c>
      <c r="B22" s="63">
        <v>5</v>
      </c>
      <c r="C22" s="63" t="s">
        <v>499</v>
      </c>
      <c r="D22" s="63" t="s">
        <v>66</v>
      </c>
      <c r="E22" s="63">
        <v>100577</v>
      </c>
      <c r="F22" s="64"/>
      <c r="G22" s="6">
        <f t="shared" ref="G22:G75" si="3">G21+F22-I22-H22</f>
        <v>3779.0899999999997</v>
      </c>
      <c r="H22" s="66"/>
      <c r="I22" s="64">
        <v>320.32</v>
      </c>
      <c r="J22" s="64"/>
      <c r="K22" s="64"/>
      <c r="L22" s="64"/>
      <c r="M22" s="64"/>
      <c r="N22" s="64">
        <v>320.32</v>
      </c>
      <c r="O22" s="64"/>
      <c r="P22" s="64"/>
      <c r="Q22" s="64"/>
      <c r="R22" s="64"/>
      <c r="S22" s="64"/>
      <c r="T22" s="64"/>
      <c r="U22" s="64"/>
      <c r="V22" s="63"/>
    </row>
    <row r="23" spans="1:22">
      <c r="A23" s="67">
        <v>41414</v>
      </c>
      <c r="B23" s="63">
        <v>6</v>
      </c>
      <c r="C23" s="63" t="s">
        <v>500</v>
      </c>
      <c r="D23" s="63" t="s">
        <v>66</v>
      </c>
      <c r="E23" s="63">
        <v>100578</v>
      </c>
      <c r="F23" s="64"/>
      <c r="G23" s="6">
        <f t="shared" si="3"/>
        <v>3683.72</v>
      </c>
      <c r="H23" s="16"/>
      <c r="I23" s="2">
        <v>95.37</v>
      </c>
      <c r="J23" s="2"/>
      <c r="K23" s="2"/>
      <c r="L23" s="2"/>
      <c r="M23" s="2">
        <v>95.37</v>
      </c>
      <c r="N23" s="2"/>
      <c r="O23" s="2"/>
      <c r="P23" s="2"/>
      <c r="Q23" s="2"/>
      <c r="R23" s="2"/>
      <c r="S23" s="2"/>
      <c r="T23" s="2"/>
    </row>
    <row r="24" spans="1:22">
      <c r="A24" s="67">
        <v>41414</v>
      </c>
      <c r="B24" s="63">
        <v>7</v>
      </c>
      <c r="C24" s="63" t="s">
        <v>392</v>
      </c>
      <c r="D24" s="63" t="s">
        <v>66</v>
      </c>
      <c r="E24" s="63">
        <v>100579</v>
      </c>
      <c r="F24" s="64"/>
      <c r="G24" s="6">
        <f t="shared" si="3"/>
        <v>3663.72</v>
      </c>
      <c r="H24" s="16"/>
      <c r="I24" s="2">
        <v>20</v>
      </c>
      <c r="J24" s="2"/>
      <c r="K24" s="2"/>
      <c r="L24" s="2"/>
      <c r="M24" s="2">
        <v>20</v>
      </c>
      <c r="N24" s="2"/>
      <c r="O24" s="2"/>
      <c r="P24" s="2"/>
      <c r="Q24" s="2"/>
      <c r="R24" s="2"/>
      <c r="S24" s="2"/>
      <c r="T24" s="2"/>
    </row>
    <row r="25" spans="1:22">
      <c r="A25" s="67">
        <v>41414</v>
      </c>
      <c r="B25" s="63">
        <v>8</v>
      </c>
      <c r="C25" s="63" t="s">
        <v>472</v>
      </c>
      <c r="D25" s="63" t="s">
        <v>66</v>
      </c>
      <c r="E25" s="63">
        <v>100580</v>
      </c>
      <c r="F25" s="64"/>
      <c r="G25" s="6">
        <f t="shared" si="3"/>
        <v>3518.72</v>
      </c>
      <c r="H25" s="16"/>
      <c r="I25" s="2">
        <v>145</v>
      </c>
      <c r="J25" s="2"/>
      <c r="K25" s="2"/>
      <c r="L25" s="2">
        <v>145</v>
      </c>
      <c r="M25" s="2"/>
      <c r="N25" s="2"/>
      <c r="O25" s="2"/>
      <c r="P25" s="2"/>
      <c r="Q25" s="2"/>
      <c r="R25" s="2"/>
      <c r="S25" s="2"/>
      <c r="T25" s="2"/>
    </row>
    <row r="26" spans="1:22" s="63" customFormat="1">
      <c r="A26" s="67">
        <v>41414</v>
      </c>
      <c r="B26" s="63">
        <v>9</v>
      </c>
      <c r="C26" s="63" t="s">
        <v>501</v>
      </c>
      <c r="D26" s="63" t="s">
        <v>66</v>
      </c>
      <c r="E26" s="63">
        <v>100581</v>
      </c>
      <c r="F26" s="64"/>
      <c r="G26" s="65">
        <f t="shared" si="3"/>
        <v>3122.72</v>
      </c>
      <c r="H26" s="66"/>
      <c r="I26" s="64">
        <v>396</v>
      </c>
      <c r="J26" s="64">
        <v>66</v>
      </c>
      <c r="K26" s="64"/>
      <c r="L26" s="64"/>
      <c r="M26" s="64"/>
      <c r="N26" s="64"/>
      <c r="O26" s="64"/>
      <c r="P26" s="64"/>
      <c r="Q26" s="64"/>
      <c r="R26" s="64"/>
      <c r="S26" s="64"/>
      <c r="T26" s="64">
        <v>330</v>
      </c>
      <c r="U26" s="64"/>
    </row>
    <row r="27" spans="1:22">
      <c r="A27" s="80" t="s">
        <v>502</v>
      </c>
      <c r="B27" s="63"/>
      <c r="C27" s="63"/>
      <c r="D27" s="63" t="s">
        <v>55</v>
      </c>
      <c r="E27" s="63"/>
      <c r="F27" s="64"/>
      <c r="G27" s="6">
        <f t="shared" si="3"/>
        <v>3122.72</v>
      </c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2" s="63" customFormat="1">
      <c r="A28" s="67">
        <v>41470</v>
      </c>
      <c r="B28" s="63">
        <v>10</v>
      </c>
      <c r="C28" s="63" t="s">
        <v>472</v>
      </c>
      <c r="D28" s="63" t="s">
        <v>66</v>
      </c>
      <c r="E28" s="63">
        <v>100582</v>
      </c>
      <c r="F28" s="64"/>
      <c r="G28" s="65">
        <f t="shared" si="3"/>
        <v>2637.72</v>
      </c>
      <c r="H28" s="66"/>
      <c r="I28" s="64">
        <v>485</v>
      </c>
      <c r="J28" s="64"/>
      <c r="K28" s="64"/>
      <c r="L28" s="64">
        <v>485</v>
      </c>
      <c r="M28" s="64"/>
      <c r="N28" s="64"/>
      <c r="O28" s="64"/>
      <c r="P28" s="64"/>
      <c r="Q28" s="64"/>
      <c r="R28" s="64"/>
      <c r="S28" s="64"/>
      <c r="T28" s="64"/>
      <c r="U28" s="64"/>
    </row>
    <row r="29" spans="1:22" s="63" customFormat="1">
      <c r="A29" s="67">
        <v>41470</v>
      </c>
      <c r="B29" s="63">
        <v>11</v>
      </c>
      <c r="C29" s="63" t="s">
        <v>503</v>
      </c>
      <c r="D29" s="63" t="s">
        <v>66</v>
      </c>
      <c r="E29" s="63">
        <v>100583</v>
      </c>
      <c r="F29" s="64"/>
      <c r="G29" s="65">
        <f t="shared" si="3"/>
        <v>2625.72</v>
      </c>
      <c r="H29" s="66"/>
      <c r="I29" s="66">
        <v>12</v>
      </c>
      <c r="J29" s="64">
        <v>2</v>
      </c>
      <c r="K29" s="64"/>
      <c r="L29" s="64"/>
      <c r="M29" s="64"/>
      <c r="N29" s="64"/>
      <c r="O29" s="64">
        <v>10</v>
      </c>
      <c r="P29" s="64"/>
      <c r="Q29" s="64"/>
      <c r="R29" s="64"/>
      <c r="S29" s="64"/>
      <c r="T29" s="64"/>
      <c r="U29" s="64"/>
    </row>
    <row r="30" spans="1:22">
      <c r="A30" s="67">
        <v>41470</v>
      </c>
      <c r="B30" s="63">
        <v>12</v>
      </c>
      <c r="C30" s="63" t="s">
        <v>245</v>
      </c>
      <c r="D30" s="63" t="s">
        <v>66</v>
      </c>
      <c r="E30" s="63">
        <v>100584</v>
      </c>
      <c r="F30" s="64"/>
      <c r="G30" s="6">
        <f t="shared" si="3"/>
        <v>2605.7199999999998</v>
      </c>
      <c r="H30" s="16"/>
      <c r="I30" s="2">
        <v>20</v>
      </c>
      <c r="J30" s="2"/>
      <c r="K30" s="2"/>
      <c r="L30" s="2"/>
      <c r="M30" s="2"/>
      <c r="N30" s="2"/>
      <c r="O30" s="2"/>
      <c r="P30" s="2"/>
      <c r="Q30" s="2"/>
      <c r="R30" s="2">
        <v>20</v>
      </c>
      <c r="S30" s="2"/>
      <c r="T30" s="2"/>
    </row>
    <row r="31" spans="1:22">
      <c r="A31" s="67">
        <v>41470</v>
      </c>
      <c r="B31" s="63">
        <v>13</v>
      </c>
      <c r="C31" s="63" t="s">
        <v>38</v>
      </c>
      <c r="D31" s="63" t="s">
        <v>66</v>
      </c>
      <c r="E31" s="63">
        <v>100585</v>
      </c>
      <c r="F31" s="64"/>
      <c r="G31" s="6">
        <f t="shared" si="3"/>
        <v>2165.8199999999997</v>
      </c>
      <c r="H31" s="16"/>
      <c r="I31" s="16">
        <v>439.9</v>
      </c>
      <c r="J31" s="2"/>
      <c r="K31" s="2">
        <v>424.3</v>
      </c>
      <c r="L31" s="2"/>
      <c r="M31" s="2"/>
      <c r="N31" s="2"/>
      <c r="O31" s="16">
        <v>15.6</v>
      </c>
      <c r="P31" s="2"/>
      <c r="Q31" s="2"/>
      <c r="R31" s="2"/>
      <c r="S31" s="2"/>
      <c r="T31" s="2"/>
    </row>
    <row r="32" spans="1:22">
      <c r="A32" s="67">
        <v>41470</v>
      </c>
      <c r="B32" s="63">
        <v>13</v>
      </c>
      <c r="C32" s="63" t="s">
        <v>504</v>
      </c>
      <c r="D32" s="63" t="s">
        <v>66</v>
      </c>
      <c r="E32" s="63">
        <v>100586</v>
      </c>
      <c r="F32" s="64"/>
      <c r="G32" s="6">
        <f t="shared" si="3"/>
        <v>2059.8199999999997</v>
      </c>
      <c r="H32" s="16"/>
      <c r="I32" s="2">
        <v>106</v>
      </c>
      <c r="J32" s="2"/>
      <c r="K32" s="2">
        <v>106</v>
      </c>
      <c r="L32" s="2"/>
      <c r="M32" s="2"/>
      <c r="N32" s="2"/>
      <c r="O32" s="2"/>
      <c r="P32" s="2"/>
      <c r="Q32" s="2"/>
      <c r="R32" s="2"/>
      <c r="S32" s="2"/>
      <c r="T32" s="2"/>
    </row>
    <row r="33" spans="1:22">
      <c r="A33" s="67">
        <v>41507</v>
      </c>
      <c r="B33" s="63">
        <v>14</v>
      </c>
      <c r="C33" s="63" t="s">
        <v>472</v>
      </c>
      <c r="D33" s="63" t="s">
        <v>66</v>
      </c>
      <c r="E33" s="63">
        <v>100587</v>
      </c>
      <c r="F33" s="64"/>
      <c r="G33" s="6">
        <f t="shared" si="3"/>
        <v>1914.8199999999997</v>
      </c>
      <c r="H33" s="16"/>
      <c r="I33" s="2">
        <v>145</v>
      </c>
      <c r="J33" s="2"/>
      <c r="K33" s="2"/>
      <c r="L33" s="2">
        <v>145</v>
      </c>
      <c r="M33" s="2"/>
      <c r="N33" s="2"/>
      <c r="O33" s="2"/>
      <c r="P33" s="2"/>
      <c r="Q33" s="2"/>
      <c r="R33" s="2"/>
      <c r="S33" s="2"/>
      <c r="T33" s="2"/>
    </row>
    <row r="34" spans="1:22">
      <c r="A34" s="80" t="s">
        <v>505</v>
      </c>
      <c r="B34" s="63"/>
      <c r="C34" s="63"/>
      <c r="D34" s="63" t="s">
        <v>55</v>
      </c>
      <c r="E34" s="63"/>
      <c r="F34" s="64"/>
      <c r="G34" s="6">
        <f t="shared" si="3"/>
        <v>1914.8199999999997</v>
      </c>
      <c r="H34" s="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2">
      <c r="A35" s="67">
        <v>41519</v>
      </c>
      <c r="B35" s="63"/>
      <c r="C35" s="63" t="s">
        <v>506</v>
      </c>
      <c r="D35" s="63" t="s">
        <v>66</v>
      </c>
      <c r="E35" s="63" t="s">
        <v>46</v>
      </c>
      <c r="F35" s="64">
        <v>100</v>
      </c>
      <c r="G35" s="6">
        <f t="shared" si="3"/>
        <v>2014.8199999999997</v>
      </c>
      <c r="H35" s="1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2" s="63" customFormat="1">
      <c r="A36" s="67">
        <v>41533</v>
      </c>
      <c r="B36" s="63">
        <v>15</v>
      </c>
      <c r="C36" s="63" t="s">
        <v>507</v>
      </c>
      <c r="D36" s="63" t="s">
        <v>66</v>
      </c>
      <c r="E36" s="63">
        <v>100588</v>
      </c>
      <c r="F36" s="64"/>
      <c r="G36" s="65">
        <f t="shared" si="3"/>
        <v>1834.8199999999997</v>
      </c>
      <c r="H36" s="66"/>
      <c r="I36" s="64">
        <v>180</v>
      </c>
      <c r="J36" s="64">
        <v>30</v>
      </c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>
        <v>150</v>
      </c>
    </row>
    <row r="37" spans="1:22">
      <c r="A37" s="67">
        <v>41533</v>
      </c>
      <c r="B37" s="63">
        <v>16</v>
      </c>
      <c r="C37" s="63" t="s">
        <v>472</v>
      </c>
      <c r="D37" s="63" t="s">
        <v>66</v>
      </c>
      <c r="E37" s="63">
        <v>100589</v>
      </c>
      <c r="F37" s="64"/>
      <c r="G37" s="6">
        <f t="shared" si="3"/>
        <v>1689.8199999999997</v>
      </c>
      <c r="H37" s="16"/>
      <c r="I37" s="2">
        <v>145</v>
      </c>
      <c r="J37" s="2"/>
      <c r="K37" s="2"/>
      <c r="L37" s="2">
        <v>145</v>
      </c>
      <c r="M37" s="2"/>
      <c r="N37" s="2"/>
      <c r="O37" s="2"/>
      <c r="P37" s="2"/>
      <c r="Q37" s="2"/>
      <c r="R37" s="2"/>
      <c r="S37" s="2"/>
      <c r="T37" s="2"/>
    </row>
    <row r="38" spans="1:22">
      <c r="A38" s="67">
        <v>41533</v>
      </c>
      <c r="B38" s="63">
        <v>17</v>
      </c>
      <c r="C38" s="63" t="s">
        <v>38</v>
      </c>
      <c r="D38" s="63" t="s">
        <v>66</v>
      </c>
      <c r="E38" s="63">
        <v>100590</v>
      </c>
      <c r="F38" s="64"/>
      <c r="G38" s="6">
        <f t="shared" si="3"/>
        <v>1241.5199999999998</v>
      </c>
      <c r="H38" s="16"/>
      <c r="I38" s="2">
        <v>448.3</v>
      </c>
      <c r="J38" s="2"/>
      <c r="K38" s="2">
        <v>432.7</v>
      </c>
      <c r="L38" s="2"/>
      <c r="M38" s="2"/>
      <c r="N38" s="2"/>
      <c r="O38" s="2">
        <v>15.6</v>
      </c>
      <c r="P38" s="2"/>
      <c r="Q38" s="2"/>
      <c r="R38" s="2"/>
      <c r="S38" s="2"/>
      <c r="T38" s="2"/>
    </row>
    <row r="39" spans="1:22" s="63" customFormat="1">
      <c r="A39" s="67">
        <v>41533</v>
      </c>
      <c r="B39" s="63">
        <v>17</v>
      </c>
      <c r="C39" s="63" t="s">
        <v>504</v>
      </c>
      <c r="D39" s="63" t="s">
        <v>66</v>
      </c>
      <c r="E39" s="63">
        <v>100591</v>
      </c>
      <c r="F39" s="64"/>
      <c r="G39" s="65">
        <f t="shared" si="3"/>
        <v>1133.3199999999997</v>
      </c>
      <c r="H39" s="66"/>
      <c r="I39" s="64">
        <v>108.2</v>
      </c>
      <c r="J39" s="64"/>
      <c r="K39" s="64">
        <v>108.2</v>
      </c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2">
      <c r="A40" s="67">
        <v>41542</v>
      </c>
      <c r="B40" s="63"/>
      <c r="C40" s="63" t="s">
        <v>508</v>
      </c>
      <c r="D40" s="63" t="s">
        <v>66</v>
      </c>
      <c r="E40" s="63" t="s">
        <v>46</v>
      </c>
      <c r="F40" s="64">
        <v>80</v>
      </c>
      <c r="G40" s="6">
        <f t="shared" si="3"/>
        <v>1213.3199999999997</v>
      </c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2" s="63" customFormat="1">
      <c r="A41" s="67">
        <v>41548</v>
      </c>
      <c r="B41" s="63">
        <v>18</v>
      </c>
      <c r="C41" s="63" t="s">
        <v>465</v>
      </c>
      <c r="D41" s="63" t="s">
        <v>66</v>
      </c>
      <c r="E41" s="63" t="s">
        <v>44</v>
      </c>
      <c r="F41" s="64">
        <v>2250</v>
      </c>
      <c r="G41" s="65">
        <f t="shared" si="3"/>
        <v>3463.3199999999997</v>
      </c>
      <c r="H41" s="66"/>
      <c r="I41" s="66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2" s="63" customFormat="1">
      <c r="A42" s="67">
        <v>41571</v>
      </c>
      <c r="B42" s="63">
        <v>19</v>
      </c>
      <c r="C42" s="63" t="s">
        <v>511</v>
      </c>
      <c r="D42" s="63" t="s">
        <v>66</v>
      </c>
      <c r="E42" s="63" t="s">
        <v>46</v>
      </c>
      <c r="F42" s="64"/>
      <c r="G42" s="65">
        <f t="shared" si="3"/>
        <v>3713.3199999999997</v>
      </c>
      <c r="H42" s="66"/>
      <c r="I42" s="66">
        <v>-250</v>
      </c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>
        <v>-250</v>
      </c>
      <c r="U42" s="64"/>
    </row>
    <row r="43" spans="1:22">
      <c r="A43" s="80" t="s">
        <v>512</v>
      </c>
      <c r="B43" s="63"/>
      <c r="C43" s="63"/>
      <c r="D43" s="63" t="s">
        <v>55</v>
      </c>
      <c r="E43" s="63"/>
      <c r="F43" s="64"/>
      <c r="G43" s="6">
        <f t="shared" si="3"/>
        <v>3713.3199999999997</v>
      </c>
      <c r="H43" s="66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3"/>
    </row>
    <row r="44" spans="1:22" s="63" customFormat="1">
      <c r="A44" s="67">
        <v>41577</v>
      </c>
      <c r="B44" s="63">
        <v>23</v>
      </c>
      <c r="C44" s="63" t="s">
        <v>513</v>
      </c>
      <c r="D44" s="63" t="s">
        <v>66</v>
      </c>
      <c r="E44" s="63">
        <v>100592</v>
      </c>
      <c r="F44" s="64"/>
      <c r="G44" s="65">
        <f t="shared" si="3"/>
        <v>3696.3199999999997</v>
      </c>
      <c r="H44" s="66"/>
      <c r="I44" s="66">
        <v>17</v>
      </c>
      <c r="J44" s="64"/>
      <c r="K44" s="64"/>
      <c r="L44" s="64"/>
      <c r="M44" s="64"/>
      <c r="N44" s="64"/>
      <c r="O44" s="64"/>
      <c r="P44" s="64">
        <v>17</v>
      </c>
      <c r="Q44" s="64"/>
      <c r="R44" s="64"/>
      <c r="S44" s="64"/>
      <c r="T44" s="64"/>
      <c r="U44" s="64"/>
    </row>
    <row r="45" spans="1:22" s="63" customFormat="1">
      <c r="A45" s="67">
        <v>41596</v>
      </c>
      <c r="B45" s="63">
        <v>20</v>
      </c>
      <c r="C45" s="63" t="s">
        <v>472</v>
      </c>
      <c r="D45" s="63" t="s">
        <v>66</v>
      </c>
      <c r="E45" s="63">
        <v>100593</v>
      </c>
      <c r="F45" s="64"/>
      <c r="G45" s="65">
        <f t="shared" si="3"/>
        <v>3276.3199999999997</v>
      </c>
      <c r="H45" s="66"/>
      <c r="I45" s="64">
        <v>420</v>
      </c>
      <c r="J45" s="64"/>
      <c r="K45" s="64"/>
      <c r="L45" s="64">
        <v>420</v>
      </c>
      <c r="M45" s="64"/>
      <c r="N45" s="64"/>
      <c r="O45" s="64"/>
      <c r="P45" s="64"/>
      <c r="Q45" s="64"/>
      <c r="R45" s="64"/>
      <c r="S45" s="64"/>
      <c r="T45" s="64"/>
      <c r="U45" s="64"/>
    </row>
    <row r="46" spans="1:22" s="63" customFormat="1">
      <c r="A46" s="67">
        <v>41596</v>
      </c>
      <c r="B46" s="63">
        <v>21</v>
      </c>
      <c r="C46" s="63" t="s">
        <v>514</v>
      </c>
      <c r="D46" s="63" t="s">
        <v>66</v>
      </c>
      <c r="E46" s="63">
        <v>100594</v>
      </c>
      <c r="F46" s="64"/>
      <c r="G46" s="65">
        <f t="shared" si="3"/>
        <v>2736.3199999999997</v>
      </c>
      <c r="H46" s="66"/>
      <c r="I46" s="64">
        <v>540</v>
      </c>
      <c r="J46" s="64">
        <v>90</v>
      </c>
      <c r="K46" s="64"/>
      <c r="L46" s="64"/>
      <c r="M46" s="64"/>
      <c r="N46" s="64"/>
      <c r="O46" s="64"/>
      <c r="P46" s="64"/>
      <c r="Q46" s="64"/>
      <c r="R46" s="64"/>
      <c r="S46" s="64"/>
      <c r="T46" s="64">
        <v>450</v>
      </c>
      <c r="U46" s="64"/>
    </row>
    <row r="47" spans="1:22">
      <c r="A47" s="67">
        <v>41596</v>
      </c>
      <c r="B47" s="63">
        <v>22</v>
      </c>
      <c r="C47" s="63" t="s">
        <v>515</v>
      </c>
      <c r="D47" s="63" t="s">
        <v>66</v>
      </c>
      <c r="E47" s="63">
        <v>100595</v>
      </c>
      <c r="F47" s="64"/>
      <c r="G47" s="6">
        <f t="shared" si="3"/>
        <v>2724.3199999999997</v>
      </c>
      <c r="H47" s="16"/>
      <c r="I47" s="2">
        <v>12</v>
      </c>
      <c r="J47" s="2"/>
      <c r="K47" s="2"/>
      <c r="L47" s="2"/>
      <c r="M47" s="2"/>
      <c r="N47" s="2"/>
      <c r="O47" s="2"/>
      <c r="P47" s="2"/>
      <c r="Q47" s="2">
        <v>12</v>
      </c>
      <c r="R47" s="2"/>
      <c r="S47" s="2"/>
      <c r="T47" s="2"/>
    </row>
    <row r="48" spans="1:22" s="63" customFormat="1">
      <c r="A48" s="80" t="s">
        <v>516</v>
      </c>
      <c r="D48" s="63" t="s">
        <v>55</v>
      </c>
      <c r="F48" s="64"/>
      <c r="G48" s="65">
        <f t="shared" si="3"/>
        <v>2724.3199999999997</v>
      </c>
      <c r="H48" s="66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2">
      <c r="A49" s="67">
        <v>41659</v>
      </c>
      <c r="B49" s="63">
        <v>24</v>
      </c>
      <c r="C49" s="63" t="s">
        <v>472</v>
      </c>
      <c r="D49" s="63" t="s">
        <v>66</v>
      </c>
      <c r="E49" s="63">
        <v>100596</v>
      </c>
      <c r="F49" s="64"/>
      <c r="G49" s="6">
        <f t="shared" si="3"/>
        <v>2679.3199999999997</v>
      </c>
      <c r="H49" s="16"/>
      <c r="I49" s="2">
        <v>45</v>
      </c>
      <c r="J49" s="2"/>
      <c r="K49" s="2"/>
      <c r="L49" s="2">
        <v>45</v>
      </c>
      <c r="M49" s="2"/>
      <c r="N49" s="2"/>
      <c r="O49" s="2"/>
      <c r="P49" s="2"/>
      <c r="Q49" s="2"/>
      <c r="R49" s="2"/>
      <c r="S49" s="2"/>
      <c r="T49" s="2"/>
    </row>
    <row r="50" spans="1:22">
      <c r="A50" s="67">
        <v>41659</v>
      </c>
      <c r="B50" s="63">
        <v>25</v>
      </c>
      <c r="C50" s="63" t="s">
        <v>38</v>
      </c>
      <c r="D50" s="63" t="s">
        <v>66</v>
      </c>
      <c r="E50" s="63">
        <v>100597</v>
      </c>
      <c r="F50" s="64"/>
      <c r="G50" s="6">
        <f t="shared" si="3"/>
        <v>2235.12</v>
      </c>
      <c r="H50" s="16"/>
      <c r="I50" s="2">
        <v>444.2</v>
      </c>
      <c r="J50" s="2"/>
      <c r="K50" s="2">
        <v>428.6</v>
      </c>
      <c r="L50" s="2"/>
      <c r="M50" s="2"/>
      <c r="N50" s="2"/>
      <c r="O50" s="2">
        <v>15.6</v>
      </c>
      <c r="P50" s="2"/>
      <c r="Q50" s="2"/>
      <c r="R50" s="2"/>
      <c r="S50" s="2"/>
      <c r="T50" s="2"/>
    </row>
    <row r="51" spans="1:22" ht="12" customHeight="1">
      <c r="A51" s="67">
        <v>41659</v>
      </c>
      <c r="B51" s="63">
        <v>25</v>
      </c>
      <c r="C51" s="63" t="s">
        <v>504</v>
      </c>
      <c r="D51" s="63" t="s">
        <v>66</v>
      </c>
      <c r="E51" s="63">
        <v>100598</v>
      </c>
      <c r="F51" s="64"/>
      <c r="G51" s="6">
        <f t="shared" si="3"/>
        <v>2128.12</v>
      </c>
      <c r="H51" s="66"/>
      <c r="I51" s="64">
        <v>107</v>
      </c>
      <c r="J51" s="64"/>
      <c r="K51" s="64">
        <v>107</v>
      </c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3"/>
    </row>
    <row r="52" spans="1:22" s="63" customFormat="1">
      <c r="A52" s="80" t="s">
        <v>517</v>
      </c>
      <c r="D52" s="63" t="s">
        <v>55</v>
      </c>
      <c r="F52" s="64"/>
      <c r="G52" s="65">
        <f t="shared" si="3"/>
        <v>2128.12</v>
      </c>
      <c r="H52" s="66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</row>
    <row r="53" spans="1:22" s="63" customFormat="1" ht="12" customHeight="1">
      <c r="A53" s="67">
        <v>41708</v>
      </c>
      <c r="C53" s="63" t="s">
        <v>518</v>
      </c>
      <c r="D53" s="63" t="s">
        <v>66</v>
      </c>
      <c r="E53" s="63" t="s">
        <v>46</v>
      </c>
      <c r="F53" s="66">
        <v>60</v>
      </c>
      <c r="G53" s="65">
        <f t="shared" si="3"/>
        <v>2188.12</v>
      </c>
      <c r="H53" s="66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2" s="63" customFormat="1">
      <c r="A54" s="67">
        <v>41715</v>
      </c>
      <c r="B54" s="63">
        <v>26</v>
      </c>
      <c r="C54" s="63" t="s">
        <v>472</v>
      </c>
      <c r="D54" s="93" t="s">
        <v>66</v>
      </c>
      <c r="E54" s="63">
        <v>100599</v>
      </c>
      <c r="F54" s="66"/>
      <c r="G54" s="65">
        <f t="shared" si="3"/>
        <v>2108.12</v>
      </c>
      <c r="H54" s="66"/>
      <c r="I54" s="64">
        <v>80</v>
      </c>
      <c r="J54" s="64"/>
      <c r="K54" s="64"/>
      <c r="L54" s="64">
        <v>80</v>
      </c>
      <c r="M54" s="64"/>
      <c r="N54" s="64"/>
      <c r="O54" s="64"/>
      <c r="P54" s="64"/>
      <c r="Q54" s="64"/>
      <c r="R54" s="64"/>
      <c r="S54" s="64"/>
      <c r="T54" s="64"/>
      <c r="U54" s="64"/>
    </row>
    <row r="55" spans="1:22" s="63" customFormat="1">
      <c r="A55" s="67">
        <v>41715</v>
      </c>
      <c r="B55" s="63">
        <v>27</v>
      </c>
      <c r="C55" s="63" t="s">
        <v>38</v>
      </c>
      <c r="D55" s="63" t="s">
        <v>66</v>
      </c>
      <c r="E55" s="63">
        <v>100600</v>
      </c>
      <c r="F55" s="66"/>
      <c r="G55" s="65">
        <f t="shared" si="3"/>
        <v>1664.12</v>
      </c>
      <c r="H55" s="66"/>
      <c r="I55" s="64">
        <v>444</v>
      </c>
      <c r="J55" s="64"/>
      <c r="K55" s="64">
        <v>428.4</v>
      </c>
      <c r="M55" s="64"/>
      <c r="N55" s="64"/>
      <c r="O55" s="64">
        <v>15.6</v>
      </c>
      <c r="P55" s="64"/>
      <c r="Q55" s="64"/>
      <c r="R55" s="64"/>
      <c r="S55" s="64"/>
      <c r="T55" s="64"/>
      <c r="U55" s="64"/>
    </row>
    <row r="56" spans="1:22" s="63" customFormat="1">
      <c r="A56" s="67">
        <v>41715</v>
      </c>
      <c r="B56" s="63">
        <v>27</v>
      </c>
      <c r="C56" s="63" t="s">
        <v>504</v>
      </c>
      <c r="D56" s="63" t="s">
        <v>66</v>
      </c>
      <c r="E56" s="63">
        <v>100601</v>
      </c>
      <c r="F56" s="66"/>
      <c r="G56" s="65">
        <f t="shared" si="3"/>
        <v>1556.9199999999998</v>
      </c>
      <c r="H56" s="66"/>
      <c r="I56" s="64">
        <v>107.2</v>
      </c>
      <c r="J56" s="64"/>
      <c r="K56" s="64">
        <v>107.2</v>
      </c>
      <c r="M56" s="64"/>
      <c r="N56" s="64"/>
      <c r="O56" s="64"/>
      <c r="P56" s="64"/>
      <c r="Q56" s="64"/>
      <c r="R56" s="64"/>
      <c r="S56" s="64"/>
      <c r="T56" s="64"/>
      <c r="U56" s="64"/>
    </row>
    <row r="57" spans="1:22">
      <c r="A57" s="67">
        <v>41715</v>
      </c>
      <c r="B57" s="63">
        <v>28</v>
      </c>
      <c r="C57" s="63" t="s">
        <v>519</v>
      </c>
      <c r="D57" s="93" t="s">
        <v>66</v>
      </c>
      <c r="E57" s="63">
        <v>100602</v>
      </c>
      <c r="F57" s="64"/>
      <c r="G57" s="65">
        <f t="shared" si="3"/>
        <v>1506.9199999999998</v>
      </c>
      <c r="H57" s="16"/>
      <c r="I57" s="2">
        <v>50</v>
      </c>
      <c r="J57" s="2"/>
      <c r="K57" s="2"/>
      <c r="L57" s="2"/>
      <c r="M57" s="2"/>
      <c r="N57" s="2"/>
      <c r="O57" s="2"/>
      <c r="P57" s="2">
        <v>50</v>
      </c>
      <c r="Q57" s="2"/>
      <c r="R57" s="2"/>
      <c r="S57" s="2"/>
      <c r="T57" s="2"/>
    </row>
    <row r="58" spans="1:22">
      <c r="A58" s="67">
        <v>41715</v>
      </c>
      <c r="B58" s="63">
        <v>29</v>
      </c>
      <c r="C58" s="63" t="s">
        <v>485</v>
      </c>
      <c r="D58" s="93" t="s">
        <v>66</v>
      </c>
      <c r="E58" s="63">
        <v>100603</v>
      </c>
      <c r="F58" s="64"/>
      <c r="G58" s="65">
        <f t="shared" si="3"/>
        <v>1456.9199999999998</v>
      </c>
      <c r="H58" s="16"/>
      <c r="I58" s="2">
        <v>50</v>
      </c>
      <c r="L58" s="2"/>
      <c r="P58" s="2">
        <v>50</v>
      </c>
      <c r="Q58" s="2"/>
      <c r="R58" s="2"/>
      <c r="S58" s="2"/>
      <c r="T58" s="2"/>
    </row>
    <row r="59" spans="1:22">
      <c r="A59" s="67">
        <v>41722</v>
      </c>
      <c r="B59" s="63"/>
      <c r="C59" s="63" t="s">
        <v>520</v>
      </c>
      <c r="D59" s="63" t="s">
        <v>66</v>
      </c>
      <c r="E59" s="63" t="s">
        <v>46</v>
      </c>
      <c r="F59" s="64">
        <v>200</v>
      </c>
      <c r="G59" s="65">
        <f t="shared" si="3"/>
        <v>1656.9199999999998</v>
      </c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2">
      <c r="A60" s="67"/>
      <c r="B60" s="63"/>
      <c r="C60" s="63"/>
      <c r="D60" s="63"/>
      <c r="E60" s="63"/>
      <c r="F60" s="64"/>
      <c r="G60" s="65">
        <f t="shared" si="3"/>
        <v>1656.9199999999998</v>
      </c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>
      <c r="A61" s="67"/>
      <c r="B61" s="63"/>
      <c r="C61" s="63"/>
      <c r="D61" s="63"/>
      <c r="E61" s="63"/>
      <c r="F61" s="64"/>
      <c r="G61" s="65">
        <f t="shared" si="3"/>
        <v>1656.9199999999998</v>
      </c>
      <c r="I61" s="2"/>
      <c r="J61" s="2"/>
      <c r="K61" s="2"/>
      <c r="L61" s="2"/>
      <c r="M61" s="2"/>
      <c r="N61" s="2"/>
      <c r="O61" s="2"/>
      <c r="U61"/>
    </row>
    <row r="62" spans="1:22">
      <c r="A62" s="67"/>
      <c r="B62" s="63"/>
      <c r="C62" s="63"/>
      <c r="D62" s="63"/>
      <c r="E62" s="63"/>
      <c r="F62" s="64"/>
      <c r="G62" s="65">
        <f t="shared" si="3"/>
        <v>1656.9199999999998</v>
      </c>
      <c r="I62" s="2"/>
      <c r="L62" s="2"/>
      <c r="R62" s="38"/>
      <c r="S62" s="38"/>
      <c r="T62" s="34"/>
      <c r="U62" s="34"/>
      <c r="V62" s="34"/>
    </row>
    <row r="63" spans="1:22">
      <c r="A63" s="67"/>
      <c r="B63" s="93"/>
      <c r="C63" s="94" t="s">
        <v>521</v>
      </c>
      <c r="D63" s="63"/>
      <c r="E63" s="63"/>
      <c r="F63" s="64"/>
      <c r="G63" s="65">
        <f t="shared" si="3"/>
        <v>1656.9199999999998</v>
      </c>
      <c r="L63" s="2"/>
      <c r="R63" s="2"/>
      <c r="S63" s="2"/>
      <c r="T63" s="71"/>
      <c r="U63"/>
    </row>
    <row r="64" spans="1:22">
      <c r="A64" s="67"/>
      <c r="B64" s="63"/>
      <c r="C64" s="63" t="s">
        <v>534</v>
      </c>
      <c r="D64" s="63"/>
      <c r="E64" s="63"/>
      <c r="F64" s="64"/>
      <c r="G64" s="65">
        <f t="shared" si="3"/>
        <v>1656.9199999999998</v>
      </c>
      <c r="I64" s="2"/>
      <c r="K64" s="2"/>
      <c r="L64" s="2"/>
      <c r="R64" s="2"/>
      <c r="S64" s="2"/>
      <c r="T64" s="71"/>
      <c r="U64"/>
    </row>
    <row r="65" spans="1:21">
      <c r="A65" s="67"/>
      <c r="B65" s="63"/>
      <c r="C65" s="63" t="s">
        <v>535</v>
      </c>
      <c r="D65" s="63"/>
      <c r="E65" s="63"/>
      <c r="F65" s="64"/>
      <c r="G65" s="65">
        <f t="shared" si="3"/>
        <v>1656.9199999999998</v>
      </c>
      <c r="I65" s="2"/>
      <c r="L65" s="2"/>
      <c r="R65" s="2"/>
      <c r="S65" s="2"/>
      <c r="T65" s="71"/>
      <c r="U65"/>
    </row>
    <row r="66" spans="1:21">
      <c r="A66" s="80"/>
      <c r="B66" s="63"/>
      <c r="C66" s="63" t="s">
        <v>536</v>
      </c>
      <c r="D66" s="63"/>
      <c r="E66" s="63"/>
      <c r="F66" s="64"/>
      <c r="G66" s="65">
        <f t="shared" si="3"/>
        <v>1656.9199999999998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71"/>
    </row>
    <row r="67" spans="1:21">
      <c r="A67" s="15"/>
      <c r="C67" s="63"/>
      <c r="D67" s="63"/>
      <c r="G67" s="65">
        <f t="shared" si="3"/>
        <v>1656.9199999999998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71"/>
    </row>
    <row r="68" spans="1:21">
      <c r="A68" s="15"/>
      <c r="C68" s="63"/>
      <c r="G68" s="65">
        <f t="shared" si="3"/>
        <v>1656.9199999999998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71"/>
    </row>
    <row r="69" spans="1:21">
      <c r="A69" s="15"/>
      <c r="C69" s="63"/>
      <c r="G69" s="65">
        <f t="shared" si="3"/>
        <v>1656.9199999999998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71"/>
      <c r="U69" s="172"/>
    </row>
    <row r="70" spans="1:21">
      <c r="A70" s="15"/>
      <c r="C70" s="63"/>
      <c r="G70" s="65">
        <f t="shared" si="3"/>
        <v>1656.9199999999998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71"/>
      <c r="U70" s="172"/>
    </row>
    <row r="71" spans="1:21">
      <c r="A71" s="15"/>
      <c r="C71" s="63"/>
      <c r="G71" s="65">
        <f t="shared" si="3"/>
        <v>1656.9199999999998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71"/>
    </row>
    <row r="72" spans="1:21">
      <c r="A72" s="15"/>
      <c r="C72" s="63"/>
      <c r="G72" s="65">
        <f t="shared" si="3"/>
        <v>1656.9199999999998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71"/>
    </row>
    <row r="73" spans="1:21">
      <c r="A73" s="15"/>
      <c r="C73" s="63"/>
      <c r="G73" s="65">
        <f t="shared" si="3"/>
        <v>1656.9199999999998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71"/>
      <c r="T73" s="71"/>
    </row>
    <row r="74" spans="1:21">
      <c r="A74" s="80"/>
      <c r="G74" s="65">
        <f t="shared" si="3"/>
        <v>1656.9199999999998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1">
      <c r="G75" s="65">
        <f t="shared" si="3"/>
        <v>1656.9199999999998</v>
      </c>
      <c r="T75" s="71"/>
    </row>
    <row r="76" spans="1:21">
      <c r="T76" s="71"/>
    </row>
    <row r="77" spans="1:21">
      <c r="M77" s="21" t="s">
        <v>509</v>
      </c>
      <c r="S77" s="2"/>
      <c r="T77" s="2"/>
    </row>
    <row r="78" spans="1:21">
      <c r="H78" s="21"/>
      <c r="M78" s="34"/>
      <c r="N78" s="34"/>
      <c r="O78" s="34"/>
      <c r="P78" s="34"/>
      <c r="Q78" s="34"/>
    </row>
    <row r="79" spans="1:21">
      <c r="H79" s="34"/>
      <c r="I79" s="34"/>
      <c r="J79" s="34"/>
      <c r="K79" s="34"/>
      <c r="L79" s="34"/>
      <c r="M79" t="s">
        <v>127</v>
      </c>
      <c r="O79" s="2"/>
      <c r="P79" s="64">
        <v>2175</v>
      </c>
      <c r="Q79" s="2"/>
      <c r="R79" s="20"/>
      <c r="U79"/>
    </row>
    <row r="80" spans="1:21">
      <c r="J80" s="2"/>
      <c r="K80" s="64"/>
      <c r="L80" s="2"/>
      <c r="M80" t="s">
        <v>9</v>
      </c>
      <c r="O80" s="2"/>
      <c r="P80" s="64">
        <v>1400</v>
      </c>
      <c r="Q80" s="2"/>
      <c r="U80"/>
    </row>
    <row r="81" spans="6:17" customFormat="1">
      <c r="F81" s="2"/>
      <c r="J81" s="2"/>
      <c r="K81" s="64"/>
      <c r="L81" s="2"/>
      <c r="M81" t="s">
        <v>197</v>
      </c>
      <c r="O81" s="2"/>
      <c r="P81" s="64">
        <v>180</v>
      </c>
      <c r="Q81" s="2"/>
    </row>
    <row r="82" spans="6:17" customFormat="1">
      <c r="F82" s="2"/>
      <c r="J82" s="2"/>
      <c r="K82" s="64"/>
      <c r="L82" s="2"/>
      <c r="M82" t="s">
        <v>11</v>
      </c>
      <c r="O82" s="2"/>
      <c r="P82" s="64">
        <v>350</v>
      </c>
      <c r="Q82" s="2"/>
    </row>
    <row r="83" spans="6:17" customFormat="1">
      <c r="F83" s="2"/>
      <c r="J83" s="2"/>
      <c r="K83" s="64"/>
      <c r="L83" s="2"/>
      <c r="M83" t="s">
        <v>12</v>
      </c>
      <c r="O83" s="2"/>
      <c r="P83" s="64">
        <v>90</v>
      </c>
      <c r="Q83" s="2"/>
    </row>
    <row r="84" spans="6:17" customFormat="1">
      <c r="F84" s="2"/>
      <c r="J84" s="2"/>
      <c r="K84" s="64"/>
      <c r="L84" s="2"/>
      <c r="M84" t="s">
        <v>31</v>
      </c>
      <c r="O84" s="2"/>
      <c r="P84" s="64">
        <v>200</v>
      </c>
      <c r="Q84" s="2"/>
    </row>
    <row r="85" spans="6:17" customFormat="1">
      <c r="F85" s="2"/>
      <c r="J85" s="2"/>
      <c r="K85" s="64"/>
      <c r="L85" s="2"/>
      <c r="M85" t="s">
        <v>13</v>
      </c>
      <c r="O85" s="2"/>
      <c r="P85" s="64">
        <v>15</v>
      </c>
      <c r="Q85" s="2"/>
    </row>
    <row r="86" spans="6:17" customFormat="1">
      <c r="F86" s="2"/>
      <c r="J86" s="2"/>
      <c r="K86" s="64"/>
      <c r="L86" s="2"/>
      <c r="M86" t="s">
        <v>14</v>
      </c>
      <c r="O86" s="2"/>
      <c r="P86" s="64">
        <v>40</v>
      </c>
      <c r="Q86" s="2"/>
    </row>
    <row r="87" spans="6:17" customFormat="1">
      <c r="F87" s="2"/>
      <c r="J87" s="2"/>
      <c r="K87" s="64"/>
      <c r="L87" s="2"/>
      <c r="M87" t="s">
        <v>420</v>
      </c>
      <c r="O87" s="2"/>
      <c r="P87" s="64">
        <v>45</v>
      </c>
      <c r="Q87" s="2"/>
    </row>
    <row r="88" spans="6:17" customFormat="1">
      <c r="F88" s="2"/>
      <c r="J88" s="2"/>
      <c r="K88" s="64"/>
      <c r="L88" s="2"/>
      <c r="M88" t="s">
        <v>198</v>
      </c>
      <c r="O88" s="2"/>
      <c r="P88" s="64">
        <v>1000</v>
      </c>
      <c r="Q88" s="2"/>
    </row>
    <row r="89" spans="6:17" customFormat="1">
      <c r="F89" s="2"/>
      <c r="J89" s="2"/>
      <c r="K89" s="64"/>
      <c r="L89" s="2"/>
      <c r="O89" s="2"/>
      <c r="P89" s="9">
        <f>SUM(P79:P88)</f>
        <v>5495</v>
      </c>
    </row>
    <row r="90" spans="6:17" customFormat="1">
      <c r="F90" s="2"/>
      <c r="J90" s="2"/>
      <c r="K90" s="9"/>
      <c r="M90" t="s">
        <v>304</v>
      </c>
      <c r="P90" s="64">
        <v>2000</v>
      </c>
    </row>
    <row r="91" spans="6:17" customFormat="1">
      <c r="F91" s="2"/>
      <c r="K91" s="64"/>
      <c r="M91" t="s">
        <v>380</v>
      </c>
      <c r="P91" s="64">
        <v>1200</v>
      </c>
    </row>
    <row r="92" spans="6:17" customFormat="1">
      <c r="F92" s="2"/>
      <c r="K92" s="64"/>
      <c r="P92" s="9">
        <f>P89+P90+P91</f>
        <v>8695</v>
      </c>
    </row>
    <row r="93" spans="6:17" customFormat="1">
      <c r="F93" s="2"/>
      <c r="K93" s="9"/>
      <c r="M93" t="s">
        <v>510</v>
      </c>
      <c r="P93" s="64">
        <v>4000</v>
      </c>
    </row>
    <row r="94" spans="6:17" customFormat="1">
      <c r="F94" s="2"/>
      <c r="K94" s="64"/>
      <c r="P94" s="9">
        <f>P92-P93</f>
        <v>4695</v>
      </c>
    </row>
    <row r="95" spans="6:17" customFormat="1">
      <c r="F95" s="2"/>
      <c r="K95" s="9"/>
      <c r="M95" t="s">
        <v>306</v>
      </c>
      <c r="P95" s="2">
        <v>300</v>
      </c>
      <c r="Q95" s="75"/>
    </row>
    <row r="96" spans="6:17" customFormat="1">
      <c r="F96" s="2"/>
      <c r="K96" s="2"/>
      <c r="L96" s="75"/>
      <c r="M96" s="20" t="s">
        <v>337</v>
      </c>
      <c r="N96" s="20"/>
      <c r="O96" s="20"/>
      <c r="P96" s="7">
        <f>P94-P95</f>
        <v>4395</v>
      </c>
    </row>
    <row r="97" spans="6:16" customFormat="1">
      <c r="F97" s="2"/>
      <c r="H97" s="20"/>
      <c r="I97" s="20"/>
      <c r="J97" s="20"/>
      <c r="K97" s="7"/>
    </row>
    <row r="98" spans="6:16" customFormat="1">
      <c r="F98" s="2"/>
      <c r="M98" s="21" t="s">
        <v>469</v>
      </c>
      <c r="N98" s="21"/>
      <c r="O98" s="21"/>
      <c r="P98" s="21"/>
    </row>
    <row r="99" spans="6:16" customFormat="1">
      <c r="F99" s="2"/>
      <c r="H99" s="21"/>
      <c r="I99" s="21"/>
      <c r="J99" s="21"/>
      <c r="K99" s="21"/>
    </row>
  </sheetData>
  <mergeCells count="3">
    <mergeCell ref="C12:E12"/>
    <mergeCell ref="C13:E13"/>
    <mergeCell ref="U69:U70"/>
  </mergeCells>
  <printOptions gridLines="1"/>
  <pageMargins left="0.70866141732283472" right="0.70866141732283472" top="0.74803149606299213" bottom="0.74803149606299213" header="0.31496062992125984" footer="0.31496062992125984"/>
  <pageSetup scale="190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="125" zoomScaleNormal="125" zoomScalePageLayoutView="125" workbookViewId="0">
      <selection sqref="A1:XFD1048576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522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523</v>
      </c>
      <c r="F4" s="73"/>
      <c r="G4" s="9" t="s">
        <v>27</v>
      </c>
      <c r="H4" s="2"/>
      <c r="I4" s="2"/>
      <c r="J4" s="2"/>
      <c r="K4" s="25" t="s">
        <v>523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2142.4</v>
      </c>
      <c r="J5" s="2"/>
      <c r="K5" s="24">
        <v>2121.1999999999998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1530</v>
      </c>
      <c r="J6" s="2"/>
      <c r="K6" s="24">
        <v>1415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320.32</v>
      </c>
      <c r="J7" s="2"/>
      <c r="K7" s="24">
        <v>318.23</v>
      </c>
    </row>
    <row r="8" spans="1:11">
      <c r="A8" t="s">
        <v>26</v>
      </c>
      <c r="C8" s="2">
        <v>1.56</v>
      </c>
      <c r="D8" s="2"/>
      <c r="E8" s="24">
        <v>1.57</v>
      </c>
      <c r="F8" s="74"/>
      <c r="G8" s="2" t="s">
        <v>30</v>
      </c>
      <c r="H8" s="2"/>
      <c r="I8" s="2">
        <v>72.400000000000006</v>
      </c>
      <c r="J8" s="2"/>
      <c r="K8" s="24">
        <v>72.400000000000006</v>
      </c>
    </row>
    <row r="9" spans="1:11">
      <c r="A9" t="s">
        <v>49</v>
      </c>
      <c r="C9" s="2">
        <v>0</v>
      </c>
      <c r="D9" s="2"/>
      <c r="E9" s="24">
        <v>0.18</v>
      </c>
      <c r="F9" s="72"/>
      <c r="G9" s="2" t="s">
        <v>32</v>
      </c>
      <c r="H9" s="2"/>
      <c r="I9" s="2">
        <v>12</v>
      </c>
      <c r="J9" s="2"/>
      <c r="K9" s="24">
        <v>24</v>
      </c>
    </row>
    <row r="10" spans="1:11">
      <c r="A10" t="s">
        <v>258</v>
      </c>
      <c r="C10" s="48">
        <v>440</v>
      </c>
      <c r="D10" s="48"/>
      <c r="E10" s="24">
        <v>975</v>
      </c>
      <c r="F10" s="72"/>
      <c r="G10" s="2" t="s">
        <v>14</v>
      </c>
      <c r="H10" s="2"/>
      <c r="I10" s="2">
        <v>20</v>
      </c>
      <c r="J10" s="2"/>
      <c r="K10" s="24">
        <v>140</v>
      </c>
    </row>
    <row r="11" spans="1:11">
      <c r="C11" s="9">
        <f>SUM(C5:C10)</f>
        <v>5127.5600000000004</v>
      </c>
      <c r="D11" s="9"/>
      <c r="E11" s="87">
        <f>SUM(E5:E10)</f>
        <v>5662.75</v>
      </c>
      <c r="F11" s="72"/>
      <c r="G11" s="2" t="s">
        <v>354</v>
      </c>
      <c r="I11" s="2">
        <v>115.37</v>
      </c>
      <c r="K11" s="24">
        <v>160.25</v>
      </c>
    </row>
    <row r="12" spans="1:11">
      <c r="A12" t="s">
        <v>34</v>
      </c>
      <c r="C12" s="2">
        <v>5655.02</v>
      </c>
      <c r="D12" s="2"/>
      <c r="E12" s="24">
        <v>7127.76</v>
      </c>
      <c r="F12" s="72"/>
      <c r="G12" s="2" t="s">
        <v>353</v>
      </c>
      <c r="I12" s="2">
        <v>40.06</v>
      </c>
      <c r="K12" s="24">
        <v>0</v>
      </c>
    </row>
    <row r="13" spans="1:11">
      <c r="A13" t="s">
        <v>232</v>
      </c>
      <c r="C13" s="2">
        <v>0</v>
      </c>
      <c r="D13" s="2"/>
      <c r="E13" s="24">
        <v>210.48</v>
      </c>
      <c r="F13" s="72"/>
      <c r="G13" s="2" t="s">
        <v>490</v>
      </c>
      <c r="H13" s="2"/>
      <c r="I13" s="2">
        <v>117</v>
      </c>
      <c r="J13" s="2"/>
      <c r="K13" s="50">
        <v>200</v>
      </c>
    </row>
    <row r="14" spans="1:11">
      <c r="C14" s="9">
        <f>SUM(C11:C13)</f>
        <v>10782.580000000002</v>
      </c>
      <c r="D14" s="9"/>
      <c r="E14" s="87">
        <f>SUM(E11:E13)</f>
        <v>13000.99</v>
      </c>
      <c r="F14" s="72"/>
      <c r="G14" s="2" t="s">
        <v>491</v>
      </c>
      <c r="I14" s="2">
        <v>0</v>
      </c>
      <c r="K14" s="24">
        <v>697.42</v>
      </c>
    </row>
    <row r="15" spans="1:11">
      <c r="A15" t="s">
        <v>35</v>
      </c>
      <c r="C15" s="2">
        <v>4823.32</v>
      </c>
      <c r="D15" s="2"/>
      <c r="E15" s="24">
        <v>5655.02</v>
      </c>
      <c r="F15" s="72"/>
      <c r="G15" s="2" t="s">
        <v>492</v>
      </c>
      <c r="I15" s="2">
        <v>0</v>
      </c>
      <c r="K15" s="24">
        <v>2000</v>
      </c>
    </row>
    <row r="16" spans="1:11">
      <c r="C16" s="9">
        <f>C14-C15</f>
        <v>5959.260000000002</v>
      </c>
      <c r="D16" s="9"/>
      <c r="E16" s="87">
        <f>E14-E15</f>
        <v>7345.9699999999993</v>
      </c>
      <c r="F16" s="72"/>
      <c r="G16" s="64" t="s">
        <v>489</v>
      </c>
      <c r="I16" s="2">
        <v>0</v>
      </c>
      <c r="K16" s="24">
        <v>31.99</v>
      </c>
    </row>
    <row r="17" spans="1:12">
      <c r="F17" s="72"/>
      <c r="G17" s="64" t="s">
        <v>524</v>
      </c>
      <c r="I17" s="2">
        <v>330</v>
      </c>
      <c r="K17" s="24">
        <v>0</v>
      </c>
    </row>
    <row r="18" spans="1:12">
      <c r="A18" s="21" t="s">
        <v>92</v>
      </c>
      <c r="C18" s="2"/>
      <c r="D18" s="2"/>
      <c r="E18" s="2"/>
      <c r="F18" s="2"/>
      <c r="G18" s="64" t="s">
        <v>525</v>
      </c>
      <c r="I18" s="2">
        <v>721.71</v>
      </c>
      <c r="K18" s="24">
        <v>0</v>
      </c>
    </row>
    <row r="19" spans="1:12">
      <c r="A19" s="54" t="s">
        <v>93</v>
      </c>
      <c r="C19" s="2"/>
      <c r="D19" s="2"/>
      <c r="E19" s="2"/>
      <c r="F19" s="58"/>
      <c r="G19" s="64" t="s">
        <v>526</v>
      </c>
      <c r="I19" s="2">
        <v>150</v>
      </c>
      <c r="K19" s="24">
        <v>0</v>
      </c>
    </row>
    <row r="20" spans="1:12">
      <c r="A20" t="s">
        <v>94</v>
      </c>
      <c r="C20" s="2">
        <v>3164.84</v>
      </c>
      <c r="D20" s="2"/>
      <c r="E20" s="24">
        <v>3163.27</v>
      </c>
      <c r="F20" s="58"/>
      <c r="G20" s="64" t="s">
        <v>527</v>
      </c>
      <c r="I20" s="2">
        <v>200</v>
      </c>
      <c r="K20" s="24">
        <v>0</v>
      </c>
    </row>
    <row r="21" spans="1:12">
      <c r="A21" t="s">
        <v>95</v>
      </c>
      <c r="C21" s="2">
        <v>3166.4</v>
      </c>
      <c r="D21" s="2"/>
      <c r="E21" s="24">
        <v>3164.84</v>
      </c>
      <c r="F21" s="58"/>
      <c r="G21" s="2"/>
      <c r="H21" s="2"/>
      <c r="I21" s="9">
        <f>SUM(I5:I20)</f>
        <v>5771.2600000000011</v>
      </c>
      <c r="J21" s="9"/>
      <c r="K21" s="87">
        <f>SUM(K5:K17)</f>
        <v>7180.49</v>
      </c>
    </row>
    <row r="22" spans="1:12">
      <c r="A22" t="s">
        <v>96</v>
      </c>
      <c r="C22" s="2">
        <f>C21-C20</f>
        <v>1.5599999999999454</v>
      </c>
      <c r="D22" s="2"/>
      <c r="E22" s="88">
        <f>E21-E20</f>
        <v>1.5700000000001637</v>
      </c>
      <c r="F22" s="2"/>
      <c r="G22" s="2" t="s">
        <v>233</v>
      </c>
      <c r="H22" s="2"/>
      <c r="I22" s="2">
        <v>188</v>
      </c>
      <c r="J22" s="2"/>
      <c r="K22" s="24">
        <v>165.48</v>
      </c>
    </row>
    <row r="23" spans="1:12">
      <c r="C23" s="2"/>
      <c r="D23" s="2"/>
      <c r="E23" s="24"/>
      <c r="F23" s="2"/>
      <c r="I23" s="9">
        <f>SUM(I21:I22)</f>
        <v>5959.2600000000011</v>
      </c>
      <c r="J23" s="21"/>
      <c r="K23" s="87">
        <f>SUM(K21:K22)</f>
        <v>7345.9699999999993</v>
      </c>
    </row>
    <row r="24" spans="1:12">
      <c r="A24" s="54" t="s">
        <v>97</v>
      </c>
      <c r="C24" s="2"/>
      <c r="D24" s="2"/>
      <c r="E24" s="24"/>
      <c r="F24" s="2"/>
    </row>
    <row r="25" spans="1:12">
      <c r="A25" t="s">
        <v>94</v>
      </c>
      <c r="C25" s="2">
        <v>2490.1799999999998</v>
      </c>
      <c r="D25" s="2"/>
      <c r="E25" s="24">
        <v>3964.49</v>
      </c>
      <c r="F25" s="2"/>
      <c r="G25" s="63" t="s">
        <v>403</v>
      </c>
      <c r="I25" s="64" t="s">
        <v>404</v>
      </c>
    </row>
    <row r="26" spans="1:12">
      <c r="A26" t="s">
        <v>95</v>
      </c>
      <c r="C26" s="2">
        <v>1656.92</v>
      </c>
      <c r="D26" s="2"/>
      <c r="E26" s="24">
        <v>2490.1799999999998</v>
      </c>
    </row>
    <row r="27" spans="1:12">
      <c r="A27" t="s">
        <v>96</v>
      </c>
      <c r="C27" s="64">
        <f>C26-C25</f>
        <v>-833.25999999999976</v>
      </c>
      <c r="D27" s="2"/>
      <c r="E27" s="88">
        <f>E26-E25</f>
        <v>-1474.31</v>
      </c>
    </row>
    <row r="28" spans="1:12">
      <c r="A28" t="s">
        <v>351</v>
      </c>
      <c r="C28" s="9">
        <f>C22+C27</f>
        <v>-831.69999999999982</v>
      </c>
      <c r="D28" s="9"/>
      <c r="E28" s="89">
        <f>E22+E27</f>
        <v>-1472.7399999999998</v>
      </c>
    </row>
    <row r="29" spans="1:12" ht="44.25">
      <c r="G29" s="96" t="s">
        <v>38</v>
      </c>
      <c r="H29" s="97"/>
      <c r="I29" s="97"/>
      <c r="J29" s="97"/>
      <c r="K29" s="97"/>
      <c r="L29" s="98"/>
    </row>
    <row r="30" spans="1:12">
      <c r="G30" s="2" t="s">
        <v>102</v>
      </c>
      <c r="H30" s="2"/>
      <c r="I30" s="2"/>
      <c r="J30" s="2"/>
      <c r="K30" s="2"/>
    </row>
    <row r="32" spans="1:12">
      <c r="A32" s="63"/>
    </row>
  </sheetData>
  <phoneticPr fontId="3" type="noConversion"/>
  <pageMargins left="0.70866141732283472" right="0.70866141732283472" top="0.74803149606299213" bottom="0.74803149606299213" header="0.31496062992125984" footer="0.31496062992125984"/>
  <pageSetup scale="12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"/>
  <sheetViews>
    <sheetView zoomScale="125" zoomScaleNormal="125" zoomScalePageLayoutView="125" workbookViewId="0">
      <selection activeCell="M77" sqref="M77:P99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.42578125" customWidth="1"/>
    <col min="6" max="6" width="8.85546875" style="2"/>
    <col min="9" max="9" width="9.42578125" bestFit="1" customWidth="1"/>
    <col min="15" max="15" width="10" customWidth="1"/>
    <col min="17" max="17" width="8.140625" customWidth="1"/>
    <col min="21" max="21" width="8.85546875" style="2"/>
  </cols>
  <sheetData>
    <row r="1" spans="1:22">
      <c r="A1" s="11" t="s">
        <v>528</v>
      </c>
    </row>
    <row r="2" spans="1:22">
      <c r="A2" s="11" t="s">
        <v>62</v>
      </c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3"/>
    </row>
    <row r="3" spans="1:22" ht="33.75">
      <c r="A3" s="36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46" t="s">
        <v>5</v>
      </c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4"/>
      <c r="V3" s="34"/>
    </row>
    <row r="4" spans="1:22">
      <c r="A4" s="85">
        <v>41730</v>
      </c>
      <c r="C4" t="s">
        <v>20</v>
      </c>
      <c r="D4" t="s">
        <v>55</v>
      </c>
      <c r="E4" s="2"/>
      <c r="G4" s="40">
        <v>3166.4</v>
      </c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</row>
    <row r="5" spans="1:22">
      <c r="A5" s="85">
        <v>41768</v>
      </c>
      <c r="C5" s="63" t="s">
        <v>538</v>
      </c>
      <c r="D5" t="s">
        <v>66</v>
      </c>
      <c r="E5" s="2"/>
      <c r="F5" s="2">
        <v>-1500</v>
      </c>
      <c r="G5" s="40">
        <f t="shared" ref="G5:G9" si="0">G4+E5+F5</f>
        <v>1666.4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3"/>
    </row>
    <row r="6" spans="1:22">
      <c r="A6" s="85">
        <v>41792</v>
      </c>
      <c r="C6" s="63" t="s">
        <v>300</v>
      </c>
      <c r="D6" t="s">
        <v>66</v>
      </c>
      <c r="E6" s="2"/>
      <c r="F6" s="2">
        <v>0.35</v>
      </c>
      <c r="G6" s="40">
        <f t="shared" si="0"/>
        <v>1666.75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3"/>
    </row>
    <row r="7" spans="1:22">
      <c r="A7" s="85">
        <v>41890</v>
      </c>
      <c r="C7" s="63" t="s">
        <v>300</v>
      </c>
      <c r="D7" t="s">
        <v>66</v>
      </c>
      <c r="E7" s="2"/>
      <c r="F7" s="2">
        <v>0.22</v>
      </c>
      <c r="G7" s="40">
        <f t="shared" si="0"/>
        <v>1666.97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3"/>
    </row>
    <row r="8" spans="1:22">
      <c r="A8" s="85">
        <v>41981</v>
      </c>
      <c r="C8" s="63" t="s">
        <v>300</v>
      </c>
      <c r="D8" t="s">
        <v>66</v>
      </c>
      <c r="E8" s="2"/>
      <c r="F8" s="2">
        <v>0.21</v>
      </c>
      <c r="G8" s="40">
        <f t="shared" si="0"/>
        <v>1667.18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3"/>
    </row>
    <row r="9" spans="1:22">
      <c r="A9" s="80">
        <v>42065</v>
      </c>
      <c r="C9" s="99" t="s">
        <v>300</v>
      </c>
      <c r="D9" s="99" t="s">
        <v>66</v>
      </c>
      <c r="E9" s="64"/>
      <c r="F9" s="64">
        <v>0.19</v>
      </c>
      <c r="G9" s="40">
        <f t="shared" si="0"/>
        <v>1667.3700000000001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3"/>
    </row>
    <row r="10" spans="1:22">
      <c r="A10" s="11" t="s">
        <v>42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2" ht="66.75">
      <c r="A11" s="12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92" t="s">
        <v>9</v>
      </c>
      <c r="M11" s="92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92" t="s">
        <v>19</v>
      </c>
      <c r="U11" s="3" t="s">
        <v>16</v>
      </c>
    </row>
    <row r="12" spans="1:22">
      <c r="A12" s="13"/>
      <c r="C12" s="170" t="s">
        <v>529</v>
      </c>
      <c r="D12" s="170"/>
      <c r="E12" s="170"/>
      <c r="F12" s="7">
        <v>4800</v>
      </c>
      <c r="G12" s="8"/>
      <c r="H12" s="45"/>
      <c r="I12" s="7">
        <f>SUM(K12:U12)</f>
        <v>5495</v>
      </c>
      <c r="J12" s="7"/>
      <c r="K12" s="7">
        <v>2175</v>
      </c>
      <c r="L12" s="7">
        <v>1400</v>
      </c>
      <c r="M12" s="7">
        <v>180</v>
      </c>
      <c r="N12" s="7">
        <v>350</v>
      </c>
      <c r="O12" s="7">
        <v>90</v>
      </c>
      <c r="P12" s="7">
        <v>200</v>
      </c>
      <c r="Q12" s="7">
        <v>15</v>
      </c>
      <c r="R12" s="7">
        <v>40</v>
      </c>
      <c r="S12" s="7">
        <v>0</v>
      </c>
      <c r="T12" s="7">
        <v>1000</v>
      </c>
      <c r="U12" s="7">
        <v>45</v>
      </c>
    </row>
    <row r="13" spans="1:22">
      <c r="A13" s="13"/>
      <c r="C13" s="170" t="s">
        <v>17</v>
      </c>
      <c r="D13" s="170"/>
      <c r="E13" s="170"/>
      <c r="F13" s="9">
        <f>SUM(F14:F75)</f>
        <v>6166</v>
      </c>
      <c r="G13" s="10"/>
      <c r="H13" s="32"/>
      <c r="I13" s="9">
        <f t="shared" ref="I13:U13" si="1">SUM(I14:I75)</f>
        <v>6375.34</v>
      </c>
      <c r="J13" s="9">
        <f t="shared" si="1"/>
        <v>188</v>
      </c>
      <c r="K13" s="9">
        <f t="shared" si="1"/>
        <v>2165.0000000000005</v>
      </c>
      <c r="L13" s="9">
        <f t="shared" si="1"/>
        <v>1815</v>
      </c>
      <c r="M13" s="9">
        <f t="shared" si="1"/>
        <v>176.45999999999998</v>
      </c>
      <c r="N13" s="9">
        <f t="shared" si="1"/>
        <v>290.36</v>
      </c>
      <c r="O13" s="9">
        <f t="shared" si="1"/>
        <v>62.4</v>
      </c>
      <c r="P13" s="9">
        <f t="shared" si="1"/>
        <v>217</v>
      </c>
      <c r="Q13" s="9">
        <f t="shared" si="1"/>
        <v>12</v>
      </c>
      <c r="R13" s="9">
        <f t="shared" si="1"/>
        <v>30</v>
      </c>
      <c r="S13" s="9">
        <f t="shared" si="1"/>
        <v>0</v>
      </c>
      <c r="T13" s="9">
        <f t="shared" si="1"/>
        <v>0</v>
      </c>
      <c r="U13" s="9">
        <f t="shared" si="1"/>
        <v>1607.12</v>
      </c>
    </row>
    <row r="14" spans="1:22">
      <c r="A14" s="15">
        <v>41730</v>
      </c>
      <c r="C14" s="63" t="s">
        <v>20</v>
      </c>
      <c r="G14" s="6">
        <v>1656.92</v>
      </c>
      <c r="H14" s="16"/>
      <c r="I14" s="2"/>
      <c r="J14" s="2">
        <v>188</v>
      </c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2">
      <c r="A15" s="67">
        <v>41751</v>
      </c>
      <c r="B15" s="63"/>
      <c r="C15" s="63" t="s">
        <v>531</v>
      </c>
      <c r="D15" s="63" t="s">
        <v>66</v>
      </c>
      <c r="E15" s="63" t="s">
        <v>46</v>
      </c>
      <c r="F15" s="64">
        <v>100</v>
      </c>
      <c r="G15" s="6">
        <f>G14+F15-I15-H15</f>
        <v>1756.92</v>
      </c>
      <c r="H15" s="16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2">
      <c r="A16" s="67">
        <v>41751</v>
      </c>
      <c r="B16" s="63"/>
      <c r="C16" s="63" t="s">
        <v>532</v>
      </c>
      <c r="D16" s="63" t="s">
        <v>66</v>
      </c>
      <c r="E16" s="63" t="s">
        <v>46</v>
      </c>
      <c r="F16" s="64">
        <v>150</v>
      </c>
      <c r="G16" s="6">
        <f t="shared" ref="G16:G75" si="2">G15+F16-I16-H16</f>
        <v>1906.92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2" s="63" customFormat="1">
      <c r="A17" s="67">
        <v>41751</v>
      </c>
      <c r="C17" s="63" t="s">
        <v>533</v>
      </c>
      <c r="D17" s="63" t="s">
        <v>66</v>
      </c>
      <c r="E17" s="63" t="s">
        <v>46</v>
      </c>
      <c r="F17" s="64">
        <v>24</v>
      </c>
      <c r="G17" s="6">
        <f t="shared" si="2"/>
        <v>1930.92</v>
      </c>
      <c r="H17" s="66"/>
    </row>
    <row r="18" spans="1:22">
      <c r="A18" s="67">
        <v>41751</v>
      </c>
      <c r="B18" s="63">
        <v>1</v>
      </c>
      <c r="C18" s="63" t="s">
        <v>472</v>
      </c>
      <c r="D18" s="63" t="s">
        <v>66</v>
      </c>
      <c r="E18" s="63">
        <v>100604</v>
      </c>
      <c r="F18" s="64"/>
      <c r="G18" s="6">
        <f t="shared" si="2"/>
        <v>1850.92</v>
      </c>
      <c r="H18" s="16"/>
      <c r="I18" s="64">
        <v>80</v>
      </c>
      <c r="J18" s="64"/>
      <c r="K18" s="64"/>
      <c r="L18" s="64">
        <v>80</v>
      </c>
      <c r="M18" s="64"/>
      <c r="N18" s="64"/>
      <c r="O18" s="64"/>
      <c r="P18" s="64"/>
      <c r="Q18" s="64"/>
      <c r="R18" s="64"/>
      <c r="S18" s="64"/>
      <c r="T18" s="64"/>
      <c r="U18" s="64"/>
    </row>
    <row r="19" spans="1:22" s="63" customFormat="1">
      <c r="A19" s="67">
        <v>41752</v>
      </c>
      <c r="B19" s="63">
        <v>2</v>
      </c>
      <c r="C19" s="63" t="s">
        <v>262</v>
      </c>
      <c r="D19" s="63" t="s">
        <v>66</v>
      </c>
      <c r="E19" s="63" t="s">
        <v>44</v>
      </c>
      <c r="F19" s="64">
        <v>2250</v>
      </c>
      <c r="G19" s="6">
        <f t="shared" si="2"/>
        <v>4100.92</v>
      </c>
      <c r="H19" s="6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2" s="63" customFormat="1">
      <c r="A20" s="67">
        <v>41768</v>
      </c>
      <c r="C20" s="63" t="s">
        <v>222</v>
      </c>
      <c r="D20" s="63" t="s">
        <v>66</v>
      </c>
      <c r="E20" s="63" t="s">
        <v>46</v>
      </c>
      <c r="F20" s="64">
        <v>12</v>
      </c>
      <c r="G20" s="65">
        <f t="shared" si="2"/>
        <v>4112.92</v>
      </c>
      <c r="H20" s="66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2">
      <c r="A21" s="67">
        <v>41768</v>
      </c>
      <c r="B21" s="63"/>
      <c r="C21" s="63" t="s">
        <v>537</v>
      </c>
      <c r="D21" s="63" t="s">
        <v>66</v>
      </c>
      <c r="E21" s="63" t="s">
        <v>46</v>
      </c>
      <c r="F21" s="64">
        <v>300</v>
      </c>
      <c r="G21" s="6">
        <f t="shared" si="2"/>
        <v>4412.92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2">
      <c r="A22" s="67">
        <v>41768</v>
      </c>
      <c r="B22" s="63"/>
      <c r="C22" s="63" t="s">
        <v>79</v>
      </c>
      <c r="D22" s="63" t="s">
        <v>66</v>
      </c>
      <c r="E22" s="63" t="s">
        <v>65</v>
      </c>
      <c r="F22" s="64"/>
      <c r="G22" s="6">
        <f t="shared" si="2"/>
        <v>5912.92</v>
      </c>
      <c r="H22" s="66">
        <v>-1500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3"/>
    </row>
    <row r="23" spans="1:22">
      <c r="A23" s="67">
        <v>41778</v>
      </c>
      <c r="B23" s="63">
        <v>3</v>
      </c>
      <c r="C23" s="63" t="s">
        <v>539</v>
      </c>
      <c r="D23" s="63" t="s">
        <v>66</v>
      </c>
      <c r="E23" s="63">
        <v>100605</v>
      </c>
      <c r="F23" s="64"/>
      <c r="G23" s="6">
        <f t="shared" si="2"/>
        <v>5882.92</v>
      </c>
      <c r="H23" s="16"/>
      <c r="I23" s="2">
        <v>30</v>
      </c>
      <c r="J23" s="2"/>
      <c r="K23" s="2"/>
      <c r="L23" s="2"/>
      <c r="M23" s="2"/>
      <c r="N23" s="2"/>
      <c r="O23" s="2"/>
      <c r="P23" s="2"/>
      <c r="Q23" s="2"/>
      <c r="R23" s="2">
        <v>30</v>
      </c>
      <c r="S23" s="2"/>
      <c r="T23" s="2"/>
    </row>
    <row r="24" spans="1:22">
      <c r="A24" s="67">
        <v>41778</v>
      </c>
      <c r="B24" s="63">
        <v>4</v>
      </c>
      <c r="C24" s="63" t="s">
        <v>540</v>
      </c>
      <c r="D24" s="63" t="s">
        <v>66</v>
      </c>
      <c r="E24" s="63">
        <v>100606</v>
      </c>
      <c r="F24" s="64"/>
      <c r="G24" s="6">
        <f t="shared" si="2"/>
        <v>5672.92</v>
      </c>
      <c r="H24" s="16"/>
      <c r="I24" s="2">
        <v>210</v>
      </c>
      <c r="J24" s="2"/>
      <c r="K24" s="2"/>
      <c r="L24" s="2">
        <v>210</v>
      </c>
      <c r="M24" s="2"/>
      <c r="N24" s="2"/>
      <c r="O24" s="2"/>
      <c r="P24" s="2"/>
      <c r="Q24" s="2"/>
      <c r="R24" s="2"/>
      <c r="S24" s="2"/>
      <c r="T24" s="2"/>
    </row>
    <row r="25" spans="1:22">
      <c r="A25" s="67">
        <v>41778</v>
      </c>
      <c r="B25" s="63">
        <v>5</v>
      </c>
      <c r="C25" s="63" t="s">
        <v>541</v>
      </c>
      <c r="D25" s="63" t="s">
        <v>66</v>
      </c>
      <c r="E25" s="63">
        <v>100607</v>
      </c>
      <c r="F25" s="64"/>
      <c r="G25" s="6">
        <f t="shared" si="2"/>
        <v>5382.56</v>
      </c>
      <c r="H25" s="16"/>
      <c r="I25" s="2">
        <v>290.36</v>
      </c>
      <c r="J25" s="2"/>
      <c r="K25" s="2"/>
      <c r="L25" s="2"/>
      <c r="M25" s="2"/>
      <c r="N25" s="2">
        <v>290.36</v>
      </c>
      <c r="O25" s="2"/>
      <c r="P25" s="2"/>
      <c r="Q25" s="2"/>
      <c r="R25" s="2"/>
      <c r="S25" s="2"/>
      <c r="T25" s="2"/>
    </row>
    <row r="26" spans="1:22" s="63" customFormat="1">
      <c r="A26" s="67">
        <v>41778</v>
      </c>
      <c r="B26" s="63">
        <v>6</v>
      </c>
      <c r="C26" s="63" t="s">
        <v>542</v>
      </c>
      <c r="D26" s="63" t="s">
        <v>66</v>
      </c>
      <c r="E26" s="63">
        <v>100608</v>
      </c>
      <c r="F26" s="64"/>
      <c r="G26" s="65">
        <f t="shared" si="2"/>
        <v>5286.1</v>
      </c>
      <c r="H26" s="66"/>
      <c r="I26" s="64">
        <v>96.46</v>
      </c>
      <c r="J26" s="64"/>
      <c r="K26" s="64"/>
      <c r="L26" s="64"/>
      <c r="M26" s="64">
        <v>96.46</v>
      </c>
      <c r="N26" s="64"/>
      <c r="O26" s="64"/>
      <c r="P26" s="64"/>
      <c r="Q26" s="64"/>
      <c r="R26" s="64"/>
      <c r="S26" s="64"/>
      <c r="T26" s="64"/>
      <c r="U26" s="64"/>
    </row>
    <row r="27" spans="1:22" s="63" customFormat="1">
      <c r="A27" s="67">
        <v>41778</v>
      </c>
      <c r="B27" s="63">
        <v>7</v>
      </c>
      <c r="C27" s="63" t="s">
        <v>543</v>
      </c>
      <c r="D27" s="63" t="s">
        <v>66</v>
      </c>
      <c r="E27" s="63">
        <v>100609</v>
      </c>
      <c r="F27" s="64"/>
      <c r="G27" s="65">
        <f t="shared" si="2"/>
        <v>3721.1000000000004</v>
      </c>
      <c r="H27" s="66"/>
      <c r="I27" s="64">
        <v>1565</v>
      </c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>
        <v>1565</v>
      </c>
    </row>
    <row r="28" spans="1:22" s="63" customFormat="1">
      <c r="A28" s="67">
        <v>41778</v>
      </c>
      <c r="B28" s="63">
        <v>8</v>
      </c>
      <c r="C28" s="63" t="s">
        <v>544</v>
      </c>
      <c r="D28" s="63" t="s">
        <v>66</v>
      </c>
      <c r="E28" s="63">
        <v>100610</v>
      </c>
      <c r="F28" s="64"/>
      <c r="G28" s="65">
        <f t="shared" si="2"/>
        <v>3661.1000000000004</v>
      </c>
      <c r="H28" s="66"/>
      <c r="I28" s="64">
        <v>60</v>
      </c>
      <c r="J28" s="64"/>
      <c r="K28" s="64"/>
      <c r="L28" s="64"/>
      <c r="M28" s="64">
        <v>60</v>
      </c>
      <c r="N28" s="64"/>
      <c r="O28" s="64"/>
      <c r="P28" s="64"/>
      <c r="Q28" s="64"/>
      <c r="R28" s="64"/>
      <c r="S28" s="64"/>
      <c r="T28" s="64"/>
      <c r="U28" s="64"/>
    </row>
    <row r="29" spans="1:22" s="63" customFormat="1">
      <c r="A29" s="67">
        <v>41809</v>
      </c>
      <c r="C29" s="63" t="s">
        <v>258</v>
      </c>
      <c r="D29" s="63" t="s">
        <v>66</v>
      </c>
      <c r="E29" s="63" t="s">
        <v>46</v>
      </c>
      <c r="F29" s="64">
        <v>400</v>
      </c>
      <c r="G29" s="65">
        <f t="shared" si="2"/>
        <v>4061.1000000000004</v>
      </c>
      <c r="H29" s="66"/>
      <c r="I29" s="66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2">
      <c r="A30" s="80" t="s">
        <v>545</v>
      </c>
      <c r="B30" s="63"/>
      <c r="C30" s="63"/>
      <c r="D30" s="63" t="s">
        <v>55</v>
      </c>
      <c r="E30" s="63"/>
      <c r="F30" s="64"/>
      <c r="G30" s="6">
        <f t="shared" si="2"/>
        <v>4061.1000000000004</v>
      </c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2">
      <c r="A31" s="67">
        <v>41841</v>
      </c>
      <c r="B31" s="63">
        <v>9</v>
      </c>
      <c r="C31" s="63" t="s">
        <v>472</v>
      </c>
      <c r="D31" s="63" t="s">
        <v>66</v>
      </c>
      <c r="E31" s="63">
        <v>100611</v>
      </c>
      <c r="F31" s="64"/>
      <c r="G31" s="6">
        <f t="shared" si="2"/>
        <v>3511.1000000000004</v>
      </c>
      <c r="H31" s="16"/>
      <c r="I31" s="16">
        <v>550</v>
      </c>
      <c r="J31" s="2"/>
      <c r="K31" s="2"/>
      <c r="L31" s="2">
        <v>550</v>
      </c>
      <c r="M31" s="2"/>
      <c r="N31" s="2"/>
      <c r="O31" s="16"/>
      <c r="P31" s="2"/>
      <c r="Q31" s="2"/>
      <c r="R31" s="2"/>
      <c r="S31" s="2"/>
      <c r="T31" s="2"/>
    </row>
    <row r="32" spans="1:22">
      <c r="A32" s="67">
        <v>41841</v>
      </c>
      <c r="B32" s="63">
        <v>10</v>
      </c>
      <c r="C32" s="63" t="s">
        <v>38</v>
      </c>
      <c r="D32" s="63" t="s">
        <v>66</v>
      </c>
      <c r="E32" s="63">
        <v>100612</v>
      </c>
      <c r="F32" s="64"/>
      <c r="G32" s="6">
        <f t="shared" si="2"/>
        <v>3024.78</v>
      </c>
      <c r="H32" s="16"/>
      <c r="I32" s="2">
        <v>486.32</v>
      </c>
      <c r="J32" s="2"/>
      <c r="K32" s="2">
        <v>428.6</v>
      </c>
      <c r="L32" s="2"/>
      <c r="M32" s="2"/>
      <c r="N32" s="2"/>
      <c r="O32" s="2">
        <v>15.6</v>
      </c>
      <c r="P32" s="2"/>
      <c r="Q32" s="2"/>
      <c r="R32" s="2"/>
      <c r="S32" s="2"/>
      <c r="T32" s="2"/>
      <c r="U32" s="2">
        <v>42.12</v>
      </c>
    </row>
    <row r="33" spans="1:22">
      <c r="A33" s="67">
        <v>41841</v>
      </c>
      <c r="B33" s="63">
        <v>10</v>
      </c>
      <c r="C33" s="63" t="s">
        <v>504</v>
      </c>
      <c r="D33" s="63" t="s">
        <v>66</v>
      </c>
      <c r="E33" s="63">
        <v>100613</v>
      </c>
      <c r="F33" s="64"/>
      <c r="G33" s="6">
        <f t="shared" si="2"/>
        <v>2917.78</v>
      </c>
      <c r="H33" s="16"/>
      <c r="I33" s="2">
        <v>107</v>
      </c>
      <c r="J33" s="2"/>
      <c r="K33" s="2">
        <v>107</v>
      </c>
      <c r="L33" s="2"/>
      <c r="M33" s="2"/>
      <c r="N33" s="2"/>
      <c r="O33" s="2"/>
      <c r="P33" s="2"/>
      <c r="Q33" s="2"/>
      <c r="R33" s="2"/>
      <c r="S33" s="2"/>
      <c r="T33" s="2"/>
    </row>
    <row r="34" spans="1:22">
      <c r="A34" s="80" t="s">
        <v>546</v>
      </c>
      <c r="B34" s="63"/>
      <c r="C34" s="63"/>
      <c r="D34" s="63" t="s">
        <v>55</v>
      </c>
      <c r="E34" s="63"/>
      <c r="F34" s="64"/>
      <c r="G34" s="6">
        <f t="shared" si="2"/>
        <v>2917.78</v>
      </c>
      <c r="H34" s="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2">
      <c r="A35" s="67">
        <v>41897</v>
      </c>
      <c r="B35" s="63">
        <v>11</v>
      </c>
      <c r="C35" s="63" t="s">
        <v>547</v>
      </c>
      <c r="D35" s="63" t="s">
        <v>66</v>
      </c>
      <c r="E35" s="63">
        <v>100614</v>
      </c>
      <c r="F35" s="64"/>
      <c r="G35" s="6">
        <f t="shared" si="2"/>
        <v>2897.78</v>
      </c>
      <c r="H35" s="16"/>
      <c r="I35" s="2">
        <v>20</v>
      </c>
      <c r="J35" s="2"/>
      <c r="K35" s="2"/>
      <c r="L35" s="2"/>
      <c r="M35" s="2">
        <v>20</v>
      </c>
      <c r="N35" s="2"/>
      <c r="O35" s="2"/>
      <c r="P35" s="2"/>
      <c r="Q35" s="2"/>
      <c r="R35" s="2"/>
      <c r="S35" s="2"/>
      <c r="T35" s="2"/>
    </row>
    <row r="36" spans="1:22" s="63" customFormat="1">
      <c r="A36" s="67">
        <v>41897</v>
      </c>
      <c r="B36" s="63">
        <v>12</v>
      </c>
      <c r="C36" s="63" t="s">
        <v>472</v>
      </c>
      <c r="D36" s="63" t="s">
        <v>66</v>
      </c>
      <c r="E36" s="63">
        <v>100615</v>
      </c>
      <c r="F36" s="64"/>
      <c r="G36" s="65">
        <f t="shared" si="2"/>
        <v>2457.7800000000002</v>
      </c>
      <c r="H36" s="66"/>
      <c r="I36" s="64">
        <v>440</v>
      </c>
      <c r="J36" s="64"/>
      <c r="K36" s="64"/>
      <c r="L36" s="64">
        <v>440</v>
      </c>
      <c r="M36" s="64"/>
      <c r="N36" s="64"/>
      <c r="O36" s="64"/>
      <c r="P36" s="64"/>
      <c r="Q36" s="64"/>
      <c r="R36" s="64"/>
      <c r="S36" s="64"/>
      <c r="T36" s="64"/>
      <c r="U36" s="64"/>
    </row>
    <row r="37" spans="1:22">
      <c r="A37" s="67">
        <v>41897</v>
      </c>
      <c r="B37" s="63">
        <v>13</v>
      </c>
      <c r="C37" s="63" t="s">
        <v>38</v>
      </c>
      <c r="D37" s="63" t="s">
        <v>66</v>
      </c>
      <c r="E37" s="63">
        <v>100616</v>
      </c>
      <c r="F37" s="64"/>
      <c r="G37" s="6">
        <f t="shared" si="2"/>
        <v>2013.7800000000002</v>
      </c>
      <c r="H37" s="16"/>
      <c r="I37" s="2">
        <v>444</v>
      </c>
      <c r="J37" s="2"/>
      <c r="K37" s="2">
        <v>428.4</v>
      </c>
      <c r="L37" s="2"/>
      <c r="M37" s="2"/>
      <c r="N37" s="2"/>
      <c r="O37" s="2">
        <v>15.6</v>
      </c>
      <c r="P37" s="2"/>
      <c r="Q37" s="2"/>
      <c r="R37" s="2"/>
      <c r="S37" s="2"/>
      <c r="T37" s="2"/>
    </row>
    <row r="38" spans="1:22">
      <c r="A38" s="67">
        <v>41897</v>
      </c>
      <c r="B38" s="63">
        <v>13</v>
      </c>
      <c r="C38" s="63" t="s">
        <v>504</v>
      </c>
      <c r="D38" s="63" t="s">
        <v>66</v>
      </c>
      <c r="E38" s="63">
        <v>100617</v>
      </c>
      <c r="F38" s="64"/>
      <c r="G38" s="6">
        <f t="shared" si="2"/>
        <v>1906.5800000000002</v>
      </c>
      <c r="H38" s="16"/>
      <c r="I38" s="2">
        <v>107.2</v>
      </c>
      <c r="J38" s="2"/>
      <c r="K38" s="2">
        <v>107.2</v>
      </c>
      <c r="L38" s="2"/>
      <c r="M38" s="2"/>
      <c r="N38" s="2"/>
      <c r="O38" s="2"/>
      <c r="P38" s="2"/>
      <c r="Q38" s="2"/>
      <c r="R38" s="2"/>
      <c r="S38" s="2"/>
      <c r="T38" s="2"/>
    </row>
    <row r="39" spans="1:22" s="63" customFormat="1">
      <c r="A39" s="67">
        <v>41912</v>
      </c>
      <c r="B39" s="63">
        <v>14</v>
      </c>
      <c r="C39" s="63" t="s">
        <v>202</v>
      </c>
      <c r="D39" s="63" t="s">
        <v>66</v>
      </c>
      <c r="E39" s="63" t="s">
        <v>44</v>
      </c>
      <c r="F39" s="64">
        <v>2250</v>
      </c>
      <c r="G39" s="65">
        <f t="shared" si="2"/>
        <v>4156.58</v>
      </c>
      <c r="H39" s="66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2">
      <c r="A40" s="67">
        <v>41918</v>
      </c>
      <c r="B40" s="63"/>
      <c r="C40" s="63" t="s">
        <v>548</v>
      </c>
      <c r="D40" s="63" t="s">
        <v>66</v>
      </c>
      <c r="E40" s="63" t="s">
        <v>46</v>
      </c>
      <c r="F40" s="64">
        <v>100</v>
      </c>
      <c r="G40" s="6">
        <f t="shared" si="2"/>
        <v>4256.58</v>
      </c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2" s="63" customFormat="1">
      <c r="A41" s="67">
        <v>41932</v>
      </c>
      <c r="C41" s="63" t="s">
        <v>549</v>
      </c>
      <c r="D41" s="63" t="s">
        <v>66</v>
      </c>
      <c r="E41" s="63" t="s">
        <v>46</v>
      </c>
      <c r="F41" s="64">
        <v>400</v>
      </c>
      <c r="G41" s="65">
        <f t="shared" si="2"/>
        <v>4656.58</v>
      </c>
      <c r="H41" s="66"/>
      <c r="I41" s="66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2" s="63" customFormat="1">
      <c r="A42" s="80" t="s">
        <v>550</v>
      </c>
      <c r="D42" s="63" t="s">
        <v>55</v>
      </c>
      <c r="F42" s="64"/>
      <c r="G42" s="65">
        <f t="shared" si="2"/>
        <v>4656.58</v>
      </c>
      <c r="H42" s="66"/>
      <c r="I42" s="66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</row>
    <row r="43" spans="1:22">
      <c r="A43" s="67">
        <v>41960</v>
      </c>
      <c r="B43" s="63">
        <v>15</v>
      </c>
      <c r="C43" s="63" t="s">
        <v>472</v>
      </c>
      <c r="D43" s="63" t="s">
        <v>66</v>
      </c>
      <c r="E43" s="63">
        <v>100618</v>
      </c>
      <c r="F43" s="64"/>
      <c r="G43" s="6">
        <f t="shared" si="2"/>
        <v>4281.58</v>
      </c>
      <c r="H43" s="66"/>
      <c r="I43" s="64">
        <v>375</v>
      </c>
      <c r="J43" s="64"/>
      <c r="K43" s="64"/>
      <c r="L43" s="64">
        <v>375</v>
      </c>
      <c r="M43" s="64"/>
      <c r="N43" s="64"/>
      <c r="O43" s="64"/>
      <c r="P43" s="64"/>
      <c r="Q43" s="64"/>
      <c r="R43" s="64"/>
      <c r="S43" s="64"/>
      <c r="T43" s="64"/>
      <c r="U43" s="64"/>
      <c r="V43" s="63"/>
    </row>
    <row r="44" spans="1:22" s="63" customFormat="1">
      <c r="A44" s="67">
        <v>41960</v>
      </c>
      <c r="B44" s="63">
        <v>16</v>
      </c>
      <c r="C44" s="63" t="s">
        <v>38</v>
      </c>
      <c r="D44" s="63" t="s">
        <v>66</v>
      </c>
      <c r="E44" s="63">
        <v>100619</v>
      </c>
      <c r="F44" s="64"/>
      <c r="G44" s="65">
        <f t="shared" si="2"/>
        <v>3837.38</v>
      </c>
      <c r="H44" s="66"/>
      <c r="I44" s="66">
        <v>444.2</v>
      </c>
      <c r="J44" s="64"/>
      <c r="K44" s="64">
        <v>428.6</v>
      </c>
      <c r="L44" s="64"/>
      <c r="M44" s="64"/>
      <c r="N44" s="64"/>
      <c r="O44" s="64">
        <v>15.6</v>
      </c>
      <c r="P44" s="64"/>
      <c r="Q44" s="64"/>
      <c r="R44" s="64"/>
      <c r="S44" s="64"/>
      <c r="T44" s="64"/>
      <c r="U44" s="64"/>
    </row>
    <row r="45" spans="1:22" s="63" customFormat="1">
      <c r="A45" s="67">
        <v>41960</v>
      </c>
      <c r="B45" s="63">
        <v>16</v>
      </c>
      <c r="C45" s="63" t="s">
        <v>504</v>
      </c>
      <c r="D45" s="63" t="s">
        <v>66</v>
      </c>
      <c r="E45" s="63">
        <v>100620</v>
      </c>
      <c r="F45" s="64"/>
      <c r="G45" s="65">
        <f t="shared" si="2"/>
        <v>3730.38</v>
      </c>
      <c r="H45" s="66"/>
      <c r="I45" s="64">
        <v>107</v>
      </c>
      <c r="J45" s="64"/>
      <c r="K45" s="64">
        <v>107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2" s="63" customFormat="1">
      <c r="A46" s="67"/>
      <c r="C46" s="63" t="s">
        <v>553</v>
      </c>
      <c r="D46" s="63" t="s">
        <v>55</v>
      </c>
      <c r="E46" s="63">
        <v>100621</v>
      </c>
      <c r="F46" s="64"/>
      <c r="G46" s="65">
        <f t="shared" si="2"/>
        <v>3730.38</v>
      </c>
      <c r="H46" s="66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2">
      <c r="A47" s="67">
        <v>41960</v>
      </c>
      <c r="B47" s="63">
        <v>17</v>
      </c>
      <c r="C47" s="63" t="s">
        <v>554</v>
      </c>
      <c r="D47" s="63" t="s">
        <v>66</v>
      </c>
      <c r="E47" s="63">
        <v>100622</v>
      </c>
      <c r="F47" s="64"/>
      <c r="G47" s="6">
        <f t="shared" si="2"/>
        <v>3713.38</v>
      </c>
      <c r="H47" s="16"/>
      <c r="I47" s="2">
        <v>17</v>
      </c>
      <c r="J47" s="2"/>
      <c r="K47" s="2"/>
      <c r="L47" s="2"/>
      <c r="M47" s="2"/>
      <c r="N47" s="2"/>
      <c r="O47" s="2"/>
      <c r="P47" s="2">
        <v>17</v>
      </c>
      <c r="Q47" s="2"/>
      <c r="R47" s="2"/>
      <c r="S47" s="2"/>
      <c r="T47" s="2"/>
    </row>
    <row r="48" spans="1:22" s="63" customFormat="1">
      <c r="A48" s="67">
        <v>41974</v>
      </c>
      <c r="C48" s="63" t="s">
        <v>555</v>
      </c>
      <c r="D48" s="63" t="s">
        <v>66</v>
      </c>
      <c r="E48" s="63" t="s">
        <v>46</v>
      </c>
      <c r="F48" s="64">
        <v>80</v>
      </c>
      <c r="G48" s="65">
        <f t="shared" si="2"/>
        <v>3793.38</v>
      </c>
      <c r="H48" s="66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2">
      <c r="A49" s="67">
        <v>41985</v>
      </c>
      <c r="B49" s="63"/>
      <c r="C49" s="63" t="s">
        <v>556</v>
      </c>
      <c r="D49" s="63" t="s">
        <v>66</v>
      </c>
      <c r="E49" s="63" t="s">
        <v>46</v>
      </c>
      <c r="F49" s="64">
        <v>100</v>
      </c>
      <c r="G49" s="6">
        <f t="shared" si="2"/>
        <v>3893.38</v>
      </c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2">
      <c r="A50" s="80" t="s">
        <v>557</v>
      </c>
      <c r="B50" s="63"/>
      <c r="C50" s="63"/>
      <c r="D50" s="63" t="s">
        <v>55</v>
      </c>
      <c r="E50" s="63"/>
      <c r="F50" s="64"/>
      <c r="G50" s="6">
        <f t="shared" si="2"/>
        <v>3893.38</v>
      </c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2" ht="12" customHeight="1">
      <c r="A51" s="67">
        <v>42023</v>
      </c>
      <c r="B51" s="63">
        <v>18</v>
      </c>
      <c r="C51" s="63" t="s">
        <v>472</v>
      </c>
      <c r="D51" s="99" t="s">
        <v>66</v>
      </c>
      <c r="E51" s="63">
        <v>100623</v>
      </c>
      <c r="F51" s="64"/>
      <c r="G51" s="6">
        <f t="shared" si="2"/>
        <v>3733.38</v>
      </c>
      <c r="H51" s="64"/>
      <c r="I51" s="64">
        <v>160</v>
      </c>
      <c r="J51" s="64"/>
      <c r="K51" s="64"/>
      <c r="L51" s="64">
        <v>160</v>
      </c>
      <c r="M51" s="64"/>
      <c r="N51" s="64"/>
      <c r="O51" s="64"/>
      <c r="P51" s="64"/>
      <c r="Q51" s="64"/>
      <c r="R51" s="64"/>
      <c r="S51" s="64"/>
      <c r="T51" s="64"/>
      <c r="U51" s="64"/>
      <c r="V51" s="63"/>
    </row>
    <row r="52" spans="1:22" s="63" customFormat="1">
      <c r="A52" s="67">
        <v>42023</v>
      </c>
      <c r="B52" s="63">
        <v>19</v>
      </c>
      <c r="C52" s="63" t="s">
        <v>558</v>
      </c>
      <c r="D52" s="99" t="s">
        <v>66</v>
      </c>
      <c r="E52" s="63">
        <v>100624</v>
      </c>
      <c r="F52" s="64"/>
      <c r="G52" s="65">
        <f t="shared" si="2"/>
        <v>3259.38</v>
      </c>
      <c r="H52" s="64"/>
      <c r="I52" s="64">
        <v>474</v>
      </c>
      <c r="J52" s="64"/>
      <c r="K52" s="64">
        <v>446.4</v>
      </c>
      <c r="L52" s="64"/>
      <c r="M52" s="64"/>
      <c r="N52" s="64"/>
      <c r="O52" s="64">
        <v>15.6</v>
      </c>
      <c r="P52" s="64"/>
      <c r="Q52" s="64">
        <v>12</v>
      </c>
      <c r="R52" s="64"/>
      <c r="S52" s="64"/>
      <c r="T52" s="64"/>
      <c r="U52" s="64"/>
    </row>
    <row r="53" spans="1:22" s="63" customFormat="1" ht="12" customHeight="1">
      <c r="A53" s="67">
        <v>42023</v>
      </c>
      <c r="B53" s="63">
        <v>19</v>
      </c>
      <c r="C53" s="63" t="s">
        <v>504</v>
      </c>
      <c r="D53" s="99" t="s">
        <v>66</v>
      </c>
      <c r="E53" s="63">
        <v>100625</v>
      </c>
      <c r="F53" s="64"/>
      <c r="G53" s="65">
        <f t="shared" si="2"/>
        <v>3147.58</v>
      </c>
      <c r="H53" s="64"/>
      <c r="I53" s="64">
        <v>111.8</v>
      </c>
      <c r="J53" s="64"/>
      <c r="K53" s="64">
        <v>111.8</v>
      </c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2" s="63" customFormat="1">
      <c r="A54" s="80" t="s">
        <v>559</v>
      </c>
      <c r="D54" s="100" t="s">
        <v>55</v>
      </c>
      <c r="F54" s="66"/>
      <c r="G54" s="65">
        <f t="shared" si="2"/>
        <v>3147.58</v>
      </c>
      <c r="H54" s="66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</row>
    <row r="55" spans="1:22" s="63" customFormat="1">
      <c r="A55" s="67">
        <v>42079</v>
      </c>
      <c r="B55" s="99">
        <v>20</v>
      </c>
      <c r="C55" s="99" t="s">
        <v>159</v>
      </c>
      <c r="D55" s="101"/>
      <c r="E55" s="99">
        <v>100626</v>
      </c>
      <c r="F55" s="66"/>
      <c r="G55" s="65">
        <f t="shared" si="2"/>
        <v>3097.58</v>
      </c>
      <c r="H55" s="66"/>
      <c r="I55" s="64">
        <v>50</v>
      </c>
      <c r="J55" s="64"/>
      <c r="K55" s="64"/>
      <c r="M55" s="64"/>
      <c r="N55" s="64"/>
      <c r="O55" s="64"/>
      <c r="P55" s="64">
        <v>50</v>
      </c>
      <c r="Q55" s="64"/>
      <c r="R55" s="64"/>
      <c r="S55" s="64"/>
      <c r="T55" s="64"/>
      <c r="U55" s="64"/>
    </row>
    <row r="56" spans="1:22" s="63" customFormat="1">
      <c r="A56" s="67">
        <v>42079</v>
      </c>
      <c r="B56" s="99">
        <v>21</v>
      </c>
      <c r="C56" s="99" t="s">
        <v>460</v>
      </c>
      <c r="D56" s="101"/>
      <c r="E56" s="99">
        <v>100627</v>
      </c>
      <c r="F56" s="66"/>
      <c r="G56" s="65">
        <f t="shared" si="2"/>
        <v>3047.58</v>
      </c>
      <c r="H56" s="66"/>
      <c r="I56" s="64">
        <v>50</v>
      </c>
      <c r="J56" s="64"/>
      <c r="K56" s="64"/>
      <c r="M56" s="64"/>
      <c r="N56" s="64"/>
      <c r="O56" s="64"/>
      <c r="P56" s="64">
        <v>50</v>
      </c>
      <c r="Q56" s="64"/>
      <c r="R56" s="64"/>
      <c r="S56" s="64"/>
      <c r="T56" s="64"/>
      <c r="U56" s="64"/>
    </row>
    <row r="57" spans="1:22">
      <c r="A57" s="67">
        <v>42079</v>
      </c>
      <c r="B57" s="99">
        <v>22</v>
      </c>
      <c r="C57" s="99" t="s">
        <v>560</v>
      </c>
      <c r="D57" s="100" t="s">
        <v>66</v>
      </c>
      <c r="E57" s="99">
        <v>100628</v>
      </c>
      <c r="F57" s="64"/>
      <c r="G57" s="65">
        <f t="shared" si="2"/>
        <v>2997.58</v>
      </c>
      <c r="H57" s="16"/>
      <c r="I57" s="2">
        <v>50</v>
      </c>
      <c r="J57" s="2"/>
      <c r="K57" s="2"/>
      <c r="L57" s="2"/>
      <c r="M57" s="2"/>
      <c r="N57" s="2"/>
      <c r="O57" s="2"/>
      <c r="P57" s="2">
        <v>50</v>
      </c>
      <c r="Q57" s="2"/>
      <c r="R57" s="2"/>
      <c r="S57" s="2"/>
      <c r="T57" s="2"/>
    </row>
    <row r="58" spans="1:22">
      <c r="A58" s="67">
        <v>42079</v>
      </c>
      <c r="B58" s="99">
        <v>23</v>
      </c>
      <c r="C58" s="99" t="s">
        <v>561</v>
      </c>
      <c r="D58" s="101"/>
      <c r="E58" s="99">
        <v>100629</v>
      </c>
      <c r="F58" s="64"/>
      <c r="G58" s="65">
        <f t="shared" si="2"/>
        <v>2947.58</v>
      </c>
      <c r="H58" s="16"/>
      <c r="I58" s="2">
        <v>50</v>
      </c>
      <c r="L58" s="2"/>
      <c r="P58" s="2">
        <v>50</v>
      </c>
      <c r="Q58" s="2"/>
      <c r="R58" s="2"/>
      <c r="S58" s="2"/>
      <c r="T58" s="2"/>
    </row>
    <row r="59" spans="1:22">
      <c r="A59" s="80" t="s">
        <v>562</v>
      </c>
      <c r="B59" s="63"/>
      <c r="C59" s="63"/>
      <c r="D59" s="95"/>
      <c r="E59" s="63"/>
      <c r="F59" s="64"/>
      <c r="G59" s="65">
        <f t="shared" si="2"/>
        <v>2947.58</v>
      </c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2">
      <c r="A60" s="67"/>
      <c r="B60" s="63"/>
      <c r="C60" s="63"/>
      <c r="D60" s="95"/>
      <c r="E60" s="63"/>
      <c r="F60" s="64"/>
      <c r="G60" s="65">
        <f t="shared" si="2"/>
        <v>2947.58</v>
      </c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2">
      <c r="A61" s="67"/>
      <c r="B61" s="63"/>
      <c r="C61" s="63"/>
      <c r="D61" s="63"/>
      <c r="E61" s="63"/>
      <c r="F61" s="64"/>
      <c r="G61" s="65">
        <f t="shared" si="2"/>
        <v>2947.58</v>
      </c>
      <c r="I61" s="2"/>
      <c r="J61" s="2"/>
      <c r="K61" s="2"/>
      <c r="L61" s="2"/>
      <c r="M61" s="2"/>
      <c r="N61" s="2"/>
      <c r="O61" s="2"/>
      <c r="U61"/>
    </row>
    <row r="62" spans="1:22">
      <c r="A62" s="67"/>
      <c r="B62" s="101"/>
      <c r="C62" s="99" t="s">
        <v>563</v>
      </c>
      <c r="D62" s="63"/>
      <c r="E62" s="63"/>
      <c r="F62" s="64"/>
      <c r="G62" s="65">
        <f t="shared" si="2"/>
        <v>2947.58</v>
      </c>
      <c r="I62" s="2"/>
      <c r="L62" s="2"/>
      <c r="R62" s="38"/>
      <c r="S62" s="38"/>
      <c r="T62" s="34"/>
      <c r="U62" s="34"/>
      <c r="V62" s="34"/>
    </row>
    <row r="63" spans="1:22">
      <c r="A63" s="67"/>
      <c r="B63" s="95"/>
      <c r="C63" s="108" t="s">
        <v>570</v>
      </c>
      <c r="D63" s="63"/>
      <c r="E63" s="63"/>
      <c r="F63" s="64"/>
      <c r="G63" s="65">
        <f t="shared" si="2"/>
        <v>2947.58</v>
      </c>
      <c r="L63" s="2"/>
      <c r="R63" s="2"/>
      <c r="S63" s="2"/>
      <c r="T63" s="71"/>
      <c r="U63"/>
    </row>
    <row r="64" spans="1:22">
      <c r="A64" s="67"/>
      <c r="B64" s="63"/>
      <c r="C64" s="63"/>
      <c r="D64" s="63"/>
      <c r="E64" s="63"/>
      <c r="F64" s="64"/>
      <c r="G64" s="65">
        <f t="shared" si="2"/>
        <v>2947.58</v>
      </c>
      <c r="I64" s="2"/>
      <c r="K64" s="2"/>
      <c r="L64" s="2"/>
      <c r="R64" s="2"/>
      <c r="S64" s="2"/>
      <c r="T64" s="71"/>
      <c r="U64"/>
    </row>
    <row r="65" spans="1:21">
      <c r="A65" s="67"/>
      <c r="B65" s="63"/>
      <c r="C65" s="63"/>
      <c r="D65" s="63"/>
      <c r="E65" s="63"/>
      <c r="F65" s="64"/>
      <c r="G65" s="65">
        <f t="shared" si="2"/>
        <v>2947.58</v>
      </c>
      <c r="I65" s="2"/>
      <c r="L65" s="2"/>
      <c r="R65" s="2"/>
      <c r="S65" s="2"/>
      <c r="T65" s="71"/>
      <c r="U65"/>
    </row>
    <row r="66" spans="1:21">
      <c r="A66" s="80"/>
      <c r="B66" s="63"/>
      <c r="C66" s="63"/>
      <c r="D66" s="63"/>
      <c r="E66" s="63"/>
      <c r="F66" s="64"/>
      <c r="G66" s="65">
        <f t="shared" si="2"/>
        <v>2947.58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71"/>
    </row>
    <row r="67" spans="1:21">
      <c r="A67" s="15"/>
      <c r="C67" s="63"/>
      <c r="D67" s="63"/>
      <c r="G67" s="65">
        <f t="shared" si="2"/>
        <v>2947.58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71"/>
    </row>
    <row r="68" spans="1:21">
      <c r="A68" s="15"/>
      <c r="C68" s="63"/>
      <c r="G68" s="65">
        <f t="shared" si="2"/>
        <v>2947.58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71"/>
    </row>
    <row r="69" spans="1:21">
      <c r="A69" s="15"/>
      <c r="C69" s="63"/>
      <c r="G69" s="65">
        <f t="shared" si="2"/>
        <v>2947.58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71"/>
      <c r="U69" s="172"/>
    </row>
    <row r="70" spans="1:21">
      <c r="A70" s="15"/>
      <c r="C70" s="63"/>
      <c r="G70" s="65">
        <f t="shared" si="2"/>
        <v>2947.58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71"/>
      <c r="U70" s="172"/>
    </row>
    <row r="71" spans="1:21">
      <c r="A71" s="15"/>
      <c r="C71" s="63"/>
      <c r="G71" s="65">
        <f t="shared" si="2"/>
        <v>2947.58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71"/>
    </row>
    <row r="72" spans="1:21">
      <c r="A72" s="15"/>
      <c r="C72" s="63"/>
      <c r="G72" s="65">
        <f t="shared" si="2"/>
        <v>2947.58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71"/>
    </row>
    <row r="73" spans="1:21">
      <c r="A73" s="15"/>
      <c r="C73" s="63"/>
      <c r="G73" s="65">
        <f t="shared" si="2"/>
        <v>2947.58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71"/>
      <c r="T73" s="71"/>
    </row>
    <row r="74" spans="1:21">
      <c r="A74" s="80"/>
      <c r="G74" s="65">
        <f t="shared" si="2"/>
        <v>2947.58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1:21">
      <c r="G75" s="65">
        <f t="shared" si="2"/>
        <v>2947.58</v>
      </c>
      <c r="T75" s="71"/>
    </row>
    <row r="76" spans="1:21">
      <c r="T76" s="71"/>
    </row>
    <row r="77" spans="1:21">
      <c r="M77" s="21" t="s">
        <v>551</v>
      </c>
      <c r="S77" s="2"/>
      <c r="T77" s="2"/>
    </row>
    <row r="78" spans="1:21">
      <c r="H78" s="21"/>
      <c r="M78" s="34"/>
      <c r="N78" s="34"/>
      <c r="O78" s="34"/>
      <c r="P78" s="34"/>
      <c r="Q78" s="34"/>
    </row>
    <row r="79" spans="1:21">
      <c r="H79" s="34"/>
      <c r="I79" s="34"/>
      <c r="J79" s="34"/>
      <c r="K79" s="34"/>
      <c r="L79" s="34"/>
      <c r="M79" t="s">
        <v>127</v>
      </c>
      <c r="O79" s="2"/>
      <c r="P79" s="64">
        <v>2175</v>
      </c>
      <c r="Q79" s="2"/>
      <c r="R79" s="20"/>
      <c r="U79"/>
    </row>
    <row r="80" spans="1:21">
      <c r="J80" s="2"/>
      <c r="K80" s="64"/>
      <c r="L80" s="2"/>
      <c r="M80" t="s">
        <v>9</v>
      </c>
      <c r="O80" s="2"/>
      <c r="P80" s="64">
        <v>1600</v>
      </c>
      <c r="Q80" s="2"/>
      <c r="U80"/>
    </row>
    <row r="81" spans="10:17" customFormat="1">
      <c r="J81" s="2"/>
      <c r="K81" s="64"/>
      <c r="L81" s="2"/>
      <c r="M81" t="s">
        <v>197</v>
      </c>
      <c r="O81" s="2"/>
      <c r="P81" s="64">
        <v>200</v>
      </c>
      <c r="Q81" s="2"/>
    </row>
    <row r="82" spans="10:17" customFormat="1">
      <c r="J82" s="2"/>
      <c r="K82" s="64"/>
      <c r="L82" s="2"/>
      <c r="M82" t="s">
        <v>11</v>
      </c>
      <c r="O82" s="2"/>
      <c r="P82" s="64">
        <v>350</v>
      </c>
      <c r="Q82" s="2"/>
    </row>
    <row r="83" spans="10:17" customFormat="1">
      <c r="J83" s="2"/>
      <c r="K83" s="64"/>
      <c r="L83" s="2"/>
      <c r="M83" t="s">
        <v>12</v>
      </c>
      <c r="O83" s="2"/>
      <c r="P83" s="64">
        <v>90</v>
      </c>
      <c r="Q83" s="2"/>
    </row>
    <row r="84" spans="10:17" customFormat="1">
      <c r="J84" s="2"/>
      <c r="K84" s="64"/>
      <c r="L84" s="2"/>
      <c r="M84" t="s">
        <v>31</v>
      </c>
      <c r="O84" s="2"/>
      <c r="P84" s="64">
        <v>200</v>
      </c>
      <c r="Q84" s="2"/>
    </row>
    <row r="85" spans="10:17" customFormat="1">
      <c r="J85" s="2"/>
      <c r="K85" s="64"/>
      <c r="L85" s="2"/>
      <c r="M85" t="s">
        <v>13</v>
      </c>
      <c r="O85" s="2"/>
      <c r="P85" s="64">
        <v>15</v>
      </c>
      <c r="Q85" s="2"/>
    </row>
    <row r="86" spans="10:17" customFormat="1">
      <c r="J86" s="2"/>
      <c r="K86" s="64"/>
      <c r="L86" s="2"/>
      <c r="M86" t="s">
        <v>14</v>
      </c>
      <c r="O86" s="2"/>
      <c r="P86" s="64">
        <v>40</v>
      </c>
      <c r="Q86" s="2"/>
    </row>
    <row r="87" spans="10:17" customFormat="1">
      <c r="J87" s="2"/>
      <c r="K87" s="64"/>
      <c r="L87" s="2"/>
      <c r="M87" t="s">
        <v>552</v>
      </c>
      <c r="O87" s="2"/>
      <c r="P87" s="64">
        <v>75</v>
      </c>
      <c r="Q87" s="2"/>
    </row>
    <row r="88" spans="10:17" customFormat="1">
      <c r="J88" s="2"/>
      <c r="K88" s="64"/>
      <c r="L88" s="2"/>
      <c r="M88" t="s">
        <v>420</v>
      </c>
      <c r="O88" s="2"/>
      <c r="P88" s="64">
        <v>45</v>
      </c>
      <c r="Q88" s="2"/>
    </row>
    <row r="89" spans="10:17" customFormat="1">
      <c r="J89" s="2"/>
      <c r="K89" s="64"/>
      <c r="L89" s="2"/>
      <c r="M89" t="s">
        <v>198</v>
      </c>
      <c r="O89" s="2"/>
      <c r="P89" s="64">
        <v>1000</v>
      </c>
      <c r="Q89" s="2"/>
    </row>
    <row r="90" spans="10:17" customFormat="1">
      <c r="J90" s="2"/>
      <c r="K90" s="64"/>
      <c r="L90" s="2"/>
      <c r="O90" s="2"/>
      <c r="P90" s="9">
        <f>SUM(P79:P89)</f>
        <v>5790</v>
      </c>
    </row>
    <row r="91" spans="10:17" customFormat="1">
      <c r="J91" s="2"/>
      <c r="K91" s="9"/>
      <c r="M91" t="s">
        <v>304</v>
      </c>
      <c r="P91" s="64">
        <v>2000</v>
      </c>
    </row>
    <row r="92" spans="10:17" customFormat="1">
      <c r="K92" s="64"/>
      <c r="M92" t="s">
        <v>380</v>
      </c>
      <c r="P92" s="64">
        <v>1200</v>
      </c>
    </row>
    <row r="93" spans="10:17" customFormat="1">
      <c r="K93" s="64"/>
      <c r="P93" s="9">
        <f>P90+P91+P92</f>
        <v>8990</v>
      </c>
    </row>
    <row r="94" spans="10:17" customFormat="1">
      <c r="K94" s="9"/>
      <c r="M94" t="s">
        <v>510</v>
      </c>
      <c r="P94" s="64">
        <v>4000</v>
      </c>
    </row>
    <row r="95" spans="10:17" customFormat="1">
      <c r="K95" s="64"/>
      <c r="P95" s="9">
        <f>P93-P94</f>
        <v>4990</v>
      </c>
    </row>
    <row r="96" spans="10:17" customFormat="1">
      <c r="K96" s="9"/>
      <c r="M96" t="s">
        <v>306</v>
      </c>
      <c r="P96" s="2">
        <v>500</v>
      </c>
      <c r="Q96" s="75"/>
    </row>
    <row r="97" spans="8:16" customFormat="1">
      <c r="K97" s="2"/>
      <c r="L97" s="75"/>
      <c r="M97" s="20" t="s">
        <v>337</v>
      </c>
      <c r="N97" s="20"/>
      <c r="O97" s="20"/>
      <c r="P97" s="7">
        <f>P95-P96</f>
        <v>4490</v>
      </c>
    </row>
    <row r="98" spans="8:16" customFormat="1">
      <c r="H98" s="20"/>
      <c r="I98" s="20"/>
      <c r="J98" s="20"/>
      <c r="K98" s="7"/>
    </row>
    <row r="99" spans="8:16" customFormat="1">
      <c r="M99" s="21" t="s">
        <v>469</v>
      </c>
      <c r="N99" s="21"/>
      <c r="O99" s="21"/>
      <c r="P99" s="21"/>
    </row>
    <row r="100" spans="8:16" customFormat="1">
      <c r="H100" s="21"/>
      <c r="I100" s="21"/>
      <c r="J100" s="21"/>
      <c r="K100" s="21"/>
    </row>
  </sheetData>
  <mergeCells count="3">
    <mergeCell ref="C12:E12"/>
    <mergeCell ref="C13:E13"/>
    <mergeCell ref="U69:U70"/>
  </mergeCells>
  <phoneticPr fontId="3" type="noConversion"/>
  <printOptions gridLines="1"/>
  <pageMargins left="0.25" right="0.25" top="0.75000000000000011" bottom="0.75000000000000011" header="0.30000000000000004" footer="0.30000000000000004"/>
  <pageSetup scale="180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opLeftCell="A5" zoomScale="125" zoomScaleNormal="125" zoomScalePageLayoutView="125" workbookViewId="0">
      <selection sqref="A1:XFD1048576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564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565</v>
      </c>
      <c r="F4" s="73"/>
      <c r="G4" s="9" t="s">
        <v>27</v>
      </c>
      <c r="H4" s="2"/>
      <c r="I4" s="2"/>
      <c r="J4" s="2"/>
      <c r="K4" s="25" t="s">
        <v>565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2165</v>
      </c>
      <c r="J5" s="2"/>
      <c r="K5" s="24">
        <v>2142.4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1815</v>
      </c>
      <c r="J6" s="2"/>
      <c r="K6" s="24">
        <v>1530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290.36</v>
      </c>
      <c r="J7" s="2"/>
      <c r="K7" s="24">
        <v>320.32</v>
      </c>
    </row>
    <row r="8" spans="1:11">
      <c r="A8" t="s">
        <v>26</v>
      </c>
      <c r="C8" s="2">
        <v>0.97</v>
      </c>
      <c r="D8" s="2"/>
      <c r="E8" s="24">
        <v>1.56</v>
      </c>
      <c r="F8" s="74"/>
      <c r="G8" s="2" t="s">
        <v>30</v>
      </c>
      <c r="H8" s="2"/>
      <c r="I8" s="2">
        <v>62.4</v>
      </c>
      <c r="J8" s="2"/>
      <c r="K8" s="24">
        <v>72.400000000000006</v>
      </c>
    </row>
    <row r="9" spans="1:11">
      <c r="A9" t="s">
        <v>258</v>
      </c>
      <c r="C9" s="48">
        <v>1480</v>
      </c>
      <c r="D9" s="48"/>
      <c r="E9" s="24">
        <v>440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C10" s="9">
        <f>SUM(C5:C9)</f>
        <v>6166.97</v>
      </c>
      <c r="D10" s="9"/>
      <c r="E10" s="87">
        <f>SUM(E5:E9)</f>
        <v>5127.5600000000004</v>
      </c>
      <c r="F10" s="72"/>
      <c r="G10" s="2" t="s">
        <v>14</v>
      </c>
      <c r="H10" s="2"/>
      <c r="I10" s="2">
        <v>30</v>
      </c>
      <c r="J10" s="2"/>
      <c r="K10" s="24">
        <v>20</v>
      </c>
    </row>
    <row r="11" spans="1:11">
      <c r="A11" t="s">
        <v>34</v>
      </c>
      <c r="C11" s="2">
        <v>4823.32</v>
      </c>
      <c r="D11" s="2"/>
      <c r="E11" s="24">
        <v>5655.02</v>
      </c>
      <c r="F11" s="72"/>
      <c r="G11" s="2" t="s">
        <v>354</v>
      </c>
      <c r="I11" s="2">
        <v>176.46</v>
      </c>
      <c r="K11" s="24">
        <v>115.37</v>
      </c>
    </row>
    <row r="12" spans="1:11">
      <c r="A12" t="s">
        <v>232</v>
      </c>
      <c r="C12" s="2">
        <v>0</v>
      </c>
      <c r="D12" s="2"/>
      <c r="E12" s="24">
        <v>0</v>
      </c>
      <c r="F12" s="72"/>
      <c r="G12" s="2" t="s">
        <v>353</v>
      </c>
      <c r="I12" s="2">
        <v>42.12</v>
      </c>
      <c r="K12" s="24">
        <v>40.06</v>
      </c>
    </row>
    <row r="13" spans="1:11">
      <c r="C13" s="9">
        <f>SUM(C10:C12)</f>
        <v>10990.29</v>
      </c>
      <c r="D13" s="9"/>
      <c r="E13" s="87">
        <f>SUM(E10:E12)</f>
        <v>10782.580000000002</v>
      </c>
      <c r="F13" s="72"/>
      <c r="G13" s="2" t="s">
        <v>490</v>
      </c>
      <c r="H13" s="2"/>
      <c r="I13" s="2">
        <v>217</v>
      </c>
      <c r="J13" s="2"/>
      <c r="K13" s="50">
        <v>117</v>
      </c>
    </row>
    <row r="14" spans="1:11">
      <c r="A14" t="s">
        <v>35</v>
      </c>
      <c r="C14" s="2">
        <v>4614.95</v>
      </c>
      <c r="D14" s="2"/>
      <c r="E14" s="24">
        <v>4823.32</v>
      </c>
      <c r="F14" s="72"/>
      <c r="G14" s="2" t="s">
        <v>566</v>
      </c>
      <c r="I14" s="2">
        <v>1565</v>
      </c>
      <c r="J14" s="103"/>
      <c r="K14" s="24">
        <v>0</v>
      </c>
    </row>
    <row r="15" spans="1:11">
      <c r="C15" s="9">
        <f>C13-C14</f>
        <v>6375.3400000000011</v>
      </c>
      <c r="D15" s="9"/>
      <c r="E15" s="87">
        <f>E13-E14</f>
        <v>5959.260000000002</v>
      </c>
      <c r="F15" s="72"/>
      <c r="G15" s="64" t="s">
        <v>524</v>
      </c>
      <c r="I15" s="2">
        <v>0</v>
      </c>
      <c r="K15" s="24">
        <v>330</v>
      </c>
    </row>
    <row r="16" spans="1:11">
      <c r="F16" s="72"/>
      <c r="G16" s="64" t="s">
        <v>525</v>
      </c>
      <c r="I16" s="2">
        <v>0</v>
      </c>
      <c r="K16" s="24">
        <v>721.71</v>
      </c>
    </row>
    <row r="17" spans="1:12">
      <c r="A17" s="21" t="s">
        <v>92</v>
      </c>
      <c r="C17" s="2"/>
      <c r="D17" s="2"/>
      <c r="E17" s="2"/>
      <c r="F17" s="72"/>
      <c r="G17" s="64" t="s">
        <v>526</v>
      </c>
      <c r="I17" s="2">
        <v>0</v>
      </c>
      <c r="K17" s="24">
        <v>150</v>
      </c>
    </row>
    <row r="18" spans="1:12">
      <c r="A18" s="54" t="s">
        <v>93</v>
      </c>
      <c r="C18" s="2"/>
      <c r="D18" s="2"/>
      <c r="E18" s="2"/>
      <c r="F18" s="2"/>
      <c r="G18" s="64" t="s">
        <v>527</v>
      </c>
      <c r="I18" s="2">
        <v>0</v>
      </c>
      <c r="K18" s="24">
        <v>200</v>
      </c>
    </row>
    <row r="19" spans="1:12">
      <c r="A19" t="s">
        <v>94</v>
      </c>
      <c r="C19" s="2">
        <v>3166.4</v>
      </c>
      <c r="D19" s="2"/>
      <c r="E19" s="24">
        <v>3164.84</v>
      </c>
      <c r="F19" s="58"/>
      <c r="G19" s="2"/>
      <c r="H19" s="2"/>
      <c r="I19" s="9">
        <f>SUM(I5:I18)</f>
        <v>6375.3399999999992</v>
      </c>
      <c r="J19" s="9"/>
      <c r="K19" s="87">
        <f>SUM(K5:K18)</f>
        <v>5771.2600000000011</v>
      </c>
    </row>
    <row r="20" spans="1:12">
      <c r="A20" t="s">
        <v>95</v>
      </c>
      <c r="C20" s="2">
        <v>1667.18</v>
      </c>
      <c r="D20" s="2"/>
      <c r="E20" s="24">
        <v>3166.4</v>
      </c>
      <c r="F20" s="58"/>
      <c r="G20" s="2" t="s">
        <v>233</v>
      </c>
      <c r="H20" s="2"/>
      <c r="I20" s="2">
        <v>0</v>
      </c>
      <c r="J20" s="2"/>
      <c r="K20" s="24">
        <v>188</v>
      </c>
    </row>
    <row r="21" spans="1:12">
      <c r="A21" t="s">
        <v>96</v>
      </c>
      <c r="C21" s="102">
        <f>C20-C19</f>
        <v>-1499.22</v>
      </c>
      <c r="D21" s="2"/>
      <c r="E21" s="88">
        <f>E20-E19</f>
        <v>1.5599999999999454</v>
      </c>
      <c r="F21" s="58"/>
      <c r="I21" s="9">
        <f>SUM(I19:I20)</f>
        <v>6375.3399999999992</v>
      </c>
      <c r="J21" s="21"/>
      <c r="K21" s="87">
        <f>SUM(K19:K20)</f>
        <v>5959.2600000000011</v>
      </c>
    </row>
    <row r="22" spans="1:12">
      <c r="A22" s="54" t="s">
        <v>97</v>
      </c>
      <c r="C22" s="2"/>
      <c r="D22" s="2"/>
      <c r="E22" s="24"/>
      <c r="F22" s="2"/>
    </row>
    <row r="23" spans="1:12">
      <c r="A23" t="s">
        <v>94</v>
      </c>
      <c r="C23" s="2">
        <v>1656.92</v>
      </c>
      <c r="D23" s="2"/>
      <c r="E23" s="24">
        <v>2490.1799999999998</v>
      </c>
      <c r="F23" s="2"/>
      <c r="G23" t="s">
        <v>567</v>
      </c>
      <c r="J23" s="103"/>
    </row>
    <row r="24" spans="1:12">
      <c r="A24" t="s">
        <v>95</v>
      </c>
      <c r="C24" s="2">
        <v>2947.58</v>
      </c>
      <c r="D24" s="2"/>
      <c r="E24" s="24">
        <v>1656.92</v>
      </c>
      <c r="F24" s="2"/>
    </row>
    <row r="25" spans="1:12">
      <c r="A25" t="s">
        <v>96</v>
      </c>
      <c r="C25" s="102">
        <f>C24-C23</f>
        <v>1290.6599999999999</v>
      </c>
      <c r="D25" s="2"/>
      <c r="E25" s="88">
        <f>E24-E23</f>
        <v>-833.25999999999976</v>
      </c>
      <c r="F25" s="2"/>
      <c r="J25" s="17"/>
    </row>
    <row r="26" spans="1:12">
      <c r="A26" t="s">
        <v>351</v>
      </c>
      <c r="C26" s="9">
        <f>C21+C25</f>
        <v>-208.56000000000017</v>
      </c>
      <c r="D26" s="9"/>
      <c r="E26" s="89">
        <f>E21+E25</f>
        <v>-831.69999999999982</v>
      </c>
    </row>
    <row r="27" spans="1:12" ht="44.25">
      <c r="G27" s="96" t="s">
        <v>38</v>
      </c>
      <c r="H27" s="97"/>
      <c r="I27" s="97"/>
      <c r="J27" s="97"/>
      <c r="K27" s="97"/>
      <c r="L27" s="98"/>
    </row>
    <row r="28" spans="1:12">
      <c r="G28" s="2" t="s">
        <v>102</v>
      </c>
      <c r="H28" s="2"/>
      <c r="I28" s="2"/>
      <c r="J28" s="2"/>
      <c r="K28" s="2"/>
    </row>
    <row r="30" spans="1:12">
      <c r="A30" s="63"/>
    </row>
    <row r="34" spans="7:9">
      <c r="G34" s="63"/>
      <c r="I34" s="64"/>
    </row>
  </sheetData>
  <phoneticPr fontId="3" type="noConversion"/>
  <pageMargins left="0.75000000000000011" right="0.75000000000000011" top="1" bottom="1" header="0.5" footer="0.5"/>
  <pageSetup paperSize="9" orientation="landscape" horizontalDpi="4294967292" verticalDpi="4294967292"/>
  <rowBreaks count="1" manualBreakCount="1">
    <brk id="33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workbookViewId="0">
      <selection activeCell="N36" sqref="N36"/>
    </sheetView>
  </sheetViews>
  <sheetFormatPr defaultColWidth="8.85546875" defaultRowHeight="12.75"/>
  <cols>
    <col min="1" max="1" width="10.140625" bestFit="1" customWidth="1"/>
    <col min="2" max="2" width="4.28515625" customWidth="1"/>
    <col min="3" max="3" width="23.85546875" customWidth="1"/>
    <col min="4" max="4" width="3.140625" customWidth="1"/>
  </cols>
  <sheetData>
    <row r="1" spans="1:21">
      <c r="A1" s="11" t="s">
        <v>107</v>
      </c>
    </row>
    <row r="2" spans="1:21" s="42" customFormat="1">
      <c r="A2" s="41"/>
    </row>
    <row r="3" spans="1:21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34" customFormat="1" ht="39" customHeight="1">
      <c r="A4" s="36" t="s">
        <v>0</v>
      </c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>
      <c r="A5" s="62"/>
      <c r="C5" t="s">
        <v>20</v>
      </c>
      <c r="E5" s="2"/>
      <c r="F5" s="2"/>
      <c r="G5" s="40">
        <v>3233.78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29">
        <v>36332</v>
      </c>
      <c r="C6" t="s">
        <v>68</v>
      </c>
      <c r="E6" s="2"/>
      <c r="F6" s="2">
        <v>13.07</v>
      </c>
      <c r="G6" s="40">
        <f t="shared" ref="G6:G11" si="0">G5+E6+F6</f>
        <v>3246.8500000000004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29">
        <v>36423</v>
      </c>
      <c r="C7" t="s">
        <v>68</v>
      </c>
      <c r="E7" s="2"/>
      <c r="F7" s="2">
        <v>11.4</v>
      </c>
      <c r="G7" s="40">
        <f t="shared" si="0"/>
        <v>3258.2500000000005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29">
        <v>36507</v>
      </c>
      <c r="C8" t="s">
        <v>68</v>
      </c>
      <c r="E8" s="2"/>
      <c r="F8" s="2">
        <v>12.62</v>
      </c>
      <c r="G8" s="40">
        <f t="shared" si="0"/>
        <v>3270.8700000000003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>
      <c r="A9" s="29">
        <v>36545</v>
      </c>
      <c r="C9" t="s">
        <v>83</v>
      </c>
      <c r="E9" s="2">
        <v>-1600</v>
      </c>
      <c r="F9" s="2"/>
      <c r="G9" s="40">
        <f t="shared" si="0"/>
        <v>1670.8700000000003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29">
        <v>36605</v>
      </c>
      <c r="C10" t="s">
        <v>68</v>
      </c>
      <c r="E10" s="2"/>
      <c r="F10" s="2">
        <v>10.18</v>
      </c>
      <c r="G10" s="40">
        <f t="shared" si="0"/>
        <v>1681.0500000000004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>
      <c r="A11" s="63"/>
      <c r="E11" s="2"/>
      <c r="F11" s="2"/>
      <c r="G11" s="40">
        <f t="shared" si="0"/>
        <v>1681.0500000000004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42" customFormat="1"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>
      <c r="A13" s="11" t="s">
        <v>42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49.5" customHeight="1">
      <c r="A14" s="12" t="s">
        <v>0</v>
      </c>
      <c r="B14" s="14" t="s">
        <v>1</v>
      </c>
      <c r="C14" s="1" t="s">
        <v>2</v>
      </c>
      <c r="D14" s="28" t="s">
        <v>54</v>
      </c>
      <c r="E14" s="1" t="s">
        <v>3</v>
      </c>
      <c r="F14" s="3" t="s">
        <v>4</v>
      </c>
      <c r="G14" s="4" t="s">
        <v>5</v>
      </c>
      <c r="H14" s="30" t="s">
        <v>63</v>
      </c>
      <c r="I14" s="3" t="s">
        <v>6</v>
      </c>
      <c r="J14" s="3" t="s">
        <v>7</v>
      </c>
      <c r="K14" s="3" t="s">
        <v>8</v>
      </c>
      <c r="L14" s="5" t="s">
        <v>9</v>
      </c>
      <c r="M14" s="5" t="s">
        <v>10</v>
      </c>
      <c r="N14" s="3" t="s">
        <v>11</v>
      </c>
      <c r="O14" s="3" t="s">
        <v>12</v>
      </c>
      <c r="P14" s="3" t="s">
        <v>22</v>
      </c>
      <c r="Q14" s="3" t="s">
        <v>13</v>
      </c>
      <c r="R14" s="3" t="s">
        <v>14</v>
      </c>
      <c r="S14" s="3" t="s">
        <v>15</v>
      </c>
      <c r="T14" s="5" t="s">
        <v>19</v>
      </c>
      <c r="U14" s="3" t="s">
        <v>16</v>
      </c>
    </row>
    <row r="15" spans="1:21">
      <c r="A15" s="13"/>
      <c r="C15" s="170" t="s">
        <v>110</v>
      </c>
      <c r="D15" s="170"/>
      <c r="E15" s="170"/>
      <c r="F15" s="7"/>
      <c r="G15" s="8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>
      <c r="A16" s="13"/>
      <c r="C16" s="170" t="s">
        <v>17</v>
      </c>
      <c r="D16" s="170"/>
      <c r="E16" s="170"/>
      <c r="F16" s="9">
        <f>SUM(F17:F69)</f>
        <v>2023.6000000000001</v>
      </c>
      <c r="G16" s="10"/>
      <c r="H16" s="32"/>
      <c r="I16" s="9">
        <f t="shared" ref="I16:U16" si="1">SUM(I17:I69)</f>
        <v>3668.0200000000004</v>
      </c>
      <c r="J16" s="9">
        <f t="shared" si="1"/>
        <v>291.11</v>
      </c>
      <c r="K16" s="9">
        <f t="shared" si="1"/>
        <v>639.29999999999995</v>
      </c>
      <c r="L16" s="9">
        <f t="shared" si="1"/>
        <v>699</v>
      </c>
      <c r="M16" s="9">
        <f t="shared" si="1"/>
        <v>60.16</v>
      </c>
      <c r="N16" s="9">
        <f t="shared" si="1"/>
        <v>98.16</v>
      </c>
      <c r="O16" s="9">
        <f t="shared" si="1"/>
        <v>54.48</v>
      </c>
      <c r="P16" s="9">
        <f t="shared" si="1"/>
        <v>1439.55</v>
      </c>
      <c r="Q16" s="9">
        <f t="shared" si="1"/>
        <v>12</v>
      </c>
      <c r="R16" s="9">
        <f t="shared" si="1"/>
        <v>136.13</v>
      </c>
      <c r="S16" s="9">
        <f t="shared" si="1"/>
        <v>35.770000000000003</v>
      </c>
      <c r="T16" s="9">
        <f t="shared" si="1"/>
        <v>202.36</v>
      </c>
      <c r="U16" s="9">
        <f t="shared" si="1"/>
        <v>0</v>
      </c>
    </row>
    <row r="17" spans="1:20">
      <c r="C17" t="s">
        <v>20</v>
      </c>
      <c r="D17" t="s">
        <v>55</v>
      </c>
      <c r="F17" s="2"/>
      <c r="G17" s="6">
        <v>410.18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15">
        <v>36256</v>
      </c>
      <c r="C18" t="s">
        <v>131</v>
      </c>
      <c r="E18">
        <v>100260</v>
      </c>
      <c r="F18" s="2"/>
      <c r="G18" s="6">
        <f>G17+F18-H18-I18</f>
        <v>400.78000000000003</v>
      </c>
      <c r="H18" s="16"/>
      <c r="I18" s="2">
        <v>9.4</v>
      </c>
      <c r="J18" s="2"/>
      <c r="K18" s="2"/>
      <c r="L18" s="2"/>
      <c r="M18" s="2"/>
      <c r="N18" s="2"/>
      <c r="O18" s="2">
        <v>9.4</v>
      </c>
      <c r="P18" s="2"/>
      <c r="Q18" s="2"/>
      <c r="R18" s="2"/>
      <c r="S18" s="2"/>
      <c r="T18" s="2"/>
    </row>
    <row r="19" spans="1:20">
      <c r="A19" s="15">
        <v>36256</v>
      </c>
      <c r="C19" t="s">
        <v>127</v>
      </c>
      <c r="E19">
        <v>100261</v>
      </c>
      <c r="F19" s="2"/>
      <c r="G19" s="6">
        <f t="shared" ref="G19:G56" si="2">G18+F19-H19-I19</f>
        <v>242.28000000000003</v>
      </c>
      <c r="H19" s="16"/>
      <c r="I19" s="2">
        <v>158.5</v>
      </c>
      <c r="J19" s="2"/>
      <c r="K19" s="2">
        <v>158.5</v>
      </c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15">
        <v>36256</v>
      </c>
      <c r="C20" t="s">
        <v>132</v>
      </c>
      <c r="E20">
        <v>100262</v>
      </c>
      <c r="F20" s="2"/>
      <c r="G20" s="6">
        <f t="shared" si="2"/>
        <v>182.12000000000003</v>
      </c>
      <c r="H20" s="16"/>
      <c r="I20" s="2">
        <v>60.16</v>
      </c>
      <c r="J20" s="2"/>
      <c r="K20" s="2"/>
      <c r="L20" s="2"/>
      <c r="M20" s="2">
        <v>60.16</v>
      </c>
      <c r="N20" s="2"/>
      <c r="O20" s="2"/>
      <c r="P20" s="2"/>
      <c r="Q20" s="2"/>
      <c r="R20" s="2"/>
      <c r="S20" s="2"/>
      <c r="T20" s="2"/>
    </row>
    <row r="21" spans="1:20">
      <c r="A21" s="15">
        <v>36256</v>
      </c>
      <c r="C21" t="s">
        <v>133</v>
      </c>
      <c r="E21">
        <v>100263</v>
      </c>
      <c r="F21" s="2"/>
      <c r="G21" s="6">
        <f t="shared" si="2"/>
        <v>137.12000000000003</v>
      </c>
      <c r="H21" s="16"/>
      <c r="I21" s="2">
        <v>45</v>
      </c>
      <c r="J21" s="2"/>
      <c r="K21" s="2"/>
      <c r="L21" s="2">
        <v>45</v>
      </c>
      <c r="M21" s="2"/>
      <c r="N21" s="2"/>
      <c r="O21" s="2"/>
      <c r="P21" s="2"/>
      <c r="Q21" s="2"/>
      <c r="R21" s="2"/>
      <c r="S21" s="2"/>
      <c r="T21" s="2"/>
    </row>
    <row r="22" spans="1:20">
      <c r="A22" s="15">
        <v>36270</v>
      </c>
      <c r="C22" t="s">
        <v>133</v>
      </c>
      <c r="E22">
        <v>100264</v>
      </c>
      <c r="F22" s="2"/>
      <c r="G22" s="6">
        <f t="shared" si="2"/>
        <v>92.120000000000033</v>
      </c>
      <c r="H22" s="16"/>
      <c r="I22" s="2">
        <v>45</v>
      </c>
      <c r="J22" s="2"/>
      <c r="K22" s="2"/>
      <c r="L22" s="2">
        <v>45</v>
      </c>
      <c r="M22" s="2"/>
      <c r="N22" s="2"/>
      <c r="O22" s="2"/>
      <c r="P22" s="2"/>
      <c r="Q22" s="2"/>
      <c r="R22" s="2"/>
      <c r="S22" s="2"/>
      <c r="T22" s="2"/>
    </row>
    <row r="23" spans="1:20">
      <c r="A23" s="15">
        <v>36276</v>
      </c>
      <c r="C23" t="s">
        <v>134</v>
      </c>
      <c r="E23" t="s">
        <v>46</v>
      </c>
      <c r="F23" s="2">
        <v>12</v>
      </c>
      <c r="G23" s="6">
        <f t="shared" si="2"/>
        <v>104.12000000000003</v>
      </c>
      <c r="H23" s="1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15">
        <v>36276</v>
      </c>
      <c r="C24" t="s">
        <v>135</v>
      </c>
      <c r="E24" t="s">
        <v>46</v>
      </c>
      <c r="F24" s="2">
        <v>60</v>
      </c>
      <c r="G24" s="6">
        <f t="shared" si="2"/>
        <v>164.12000000000003</v>
      </c>
      <c r="H24" s="1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15">
        <v>36280</v>
      </c>
      <c r="C25" t="s">
        <v>130</v>
      </c>
      <c r="E25" t="s">
        <v>44</v>
      </c>
      <c r="F25" s="2">
        <v>750</v>
      </c>
      <c r="G25" s="6">
        <f t="shared" si="2"/>
        <v>914.12</v>
      </c>
      <c r="H25" s="1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15">
        <v>36310</v>
      </c>
      <c r="C26" t="s">
        <v>136</v>
      </c>
      <c r="E26" t="s">
        <v>46</v>
      </c>
      <c r="F26" s="2">
        <v>150</v>
      </c>
      <c r="G26" s="6">
        <f t="shared" si="2"/>
        <v>1064.1199999999999</v>
      </c>
      <c r="H26" s="1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15">
        <v>36300</v>
      </c>
      <c r="C27" t="s">
        <v>137</v>
      </c>
      <c r="E27" t="s">
        <v>46</v>
      </c>
      <c r="F27" s="2">
        <v>6</v>
      </c>
      <c r="G27" s="6">
        <f t="shared" si="2"/>
        <v>1070.1199999999999</v>
      </c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15">
        <v>36300</v>
      </c>
      <c r="C28" t="s">
        <v>138</v>
      </c>
      <c r="E28" t="s">
        <v>46</v>
      </c>
      <c r="F28" s="2">
        <v>6</v>
      </c>
      <c r="G28" s="6">
        <f t="shared" si="2"/>
        <v>1076.1199999999999</v>
      </c>
      <c r="H28" s="16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15">
        <v>36304</v>
      </c>
      <c r="C29" t="s">
        <v>119</v>
      </c>
      <c r="E29">
        <v>100265</v>
      </c>
      <c r="F29" s="2"/>
      <c r="G29" s="6">
        <f t="shared" si="2"/>
        <v>977.95999999999992</v>
      </c>
      <c r="H29" s="16"/>
      <c r="I29" s="2">
        <v>98.16</v>
      </c>
      <c r="J29" s="2"/>
      <c r="K29" s="2"/>
      <c r="L29" s="2"/>
      <c r="M29" s="2"/>
      <c r="N29" s="2">
        <v>98.16</v>
      </c>
      <c r="O29" s="2"/>
      <c r="P29" s="2"/>
      <c r="Q29" s="2"/>
      <c r="R29" s="2"/>
      <c r="S29" s="2"/>
      <c r="T29" s="2"/>
    </row>
    <row r="30" spans="1:20">
      <c r="A30" s="15">
        <v>36304</v>
      </c>
      <c r="C30" t="s">
        <v>133</v>
      </c>
      <c r="E30">
        <v>100266</v>
      </c>
      <c r="F30" s="2"/>
      <c r="G30" s="6">
        <f t="shared" si="2"/>
        <v>926.95999999999992</v>
      </c>
      <c r="H30" s="16"/>
      <c r="I30" s="2">
        <v>51</v>
      </c>
      <c r="J30" s="2"/>
      <c r="K30" s="2"/>
      <c r="L30" s="2">
        <v>51</v>
      </c>
      <c r="M30" s="2"/>
      <c r="N30" s="2"/>
      <c r="O30" s="2"/>
      <c r="P30" s="2"/>
      <c r="Q30" s="2"/>
      <c r="R30" s="2"/>
      <c r="S30" s="2"/>
      <c r="T30" s="2"/>
    </row>
    <row r="31" spans="1:20">
      <c r="A31" s="67">
        <v>36325</v>
      </c>
      <c r="B31" s="63"/>
      <c r="C31" s="63" t="s">
        <v>127</v>
      </c>
      <c r="D31" s="61"/>
      <c r="E31">
        <v>100267</v>
      </c>
      <c r="F31" s="2"/>
      <c r="G31" s="6">
        <f t="shared" si="2"/>
        <v>768.45999999999992</v>
      </c>
      <c r="H31" s="16"/>
      <c r="I31" s="2">
        <v>158.5</v>
      </c>
      <c r="J31" s="2"/>
      <c r="K31" s="2">
        <v>158.5</v>
      </c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15">
        <v>36325</v>
      </c>
      <c r="C32" s="63" t="s">
        <v>123</v>
      </c>
      <c r="E32">
        <v>100268</v>
      </c>
      <c r="F32" s="2"/>
      <c r="G32" s="6">
        <f t="shared" si="2"/>
        <v>753.13999999999987</v>
      </c>
      <c r="H32" s="16"/>
      <c r="I32" s="2">
        <v>15.32</v>
      </c>
      <c r="J32" s="2"/>
      <c r="K32" s="2"/>
      <c r="L32" s="2"/>
      <c r="M32" s="2"/>
      <c r="N32" s="2"/>
      <c r="O32" s="2">
        <v>15.32</v>
      </c>
      <c r="P32" s="2"/>
      <c r="Q32" s="2"/>
      <c r="R32" s="2"/>
      <c r="S32" s="2"/>
      <c r="T32" s="2"/>
    </row>
    <row r="33" spans="1:20">
      <c r="A33" s="15">
        <v>36325</v>
      </c>
      <c r="C33" s="63" t="s">
        <v>133</v>
      </c>
      <c r="E33">
        <v>100269</v>
      </c>
      <c r="F33" s="2"/>
      <c r="G33" s="6">
        <f t="shared" si="2"/>
        <v>663.13999999999987</v>
      </c>
      <c r="H33" s="16"/>
      <c r="I33" s="2">
        <v>90</v>
      </c>
      <c r="J33" s="2"/>
      <c r="K33" s="2"/>
      <c r="L33" s="2">
        <v>90</v>
      </c>
      <c r="M33" s="2"/>
      <c r="N33" s="2"/>
      <c r="O33" s="2"/>
      <c r="P33" s="2"/>
      <c r="Q33" s="2"/>
      <c r="R33" s="2"/>
      <c r="S33" s="2"/>
      <c r="T33" s="2"/>
    </row>
    <row r="34" spans="1:20">
      <c r="A34" s="15">
        <v>36332</v>
      </c>
      <c r="C34" s="63" t="s">
        <v>120</v>
      </c>
      <c r="E34" t="s">
        <v>44</v>
      </c>
      <c r="F34" s="2">
        <v>0.84</v>
      </c>
      <c r="G34" s="6">
        <f t="shared" si="2"/>
        <v>663.9799999999999</v>
      </c>
      <c r="H34" s="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15">
        <v>36341</v>
      </c>
      <c r="C35" s="63" t="s">
        <v>133</v>
      </c>
      <c r="E35">
        <v>100270</v>
      </c>
      <c r="F35" s="2"/>
      <c r="G35" s="6">
        <f t="shared" si="2"/>
        <v>546.9799999999999</v>
      </c>
      <c r="H35" s="16"/>
      <c r="I35" s="2">
        <v>117</v>
      </c>
      <c r="J35" s="2"/>
      <c r="K35" s="2"/>
      <c r="L35" s="2">
        <v>117</v>
      </c>
      <c r="M35" s="2"/>
      <c r="N35" s="2"/>
      <c r="O35" s="2"/>
      <c r="P35" s="2"/>
      <c r="Q35" s="2"/>
      <c r="R35" s="2"/>
      <c r="S35" s="2"/>
      <c r="T35" s="2"/>
    </row>
    <row r="36" spans="1:20">
      <c r="A36" s="15">
        <v>36381</v>
      </c>
      <c r="C36" s="63" t="s">
        <v>139</v>
      </c>
      <c r="E36">
        <v>100271</v>
      </c>
      <c r="F36" s="2"/>
      <c r="G36" s="6">
        <f t="shared" si="2"/>
        <v>511.20999999999992</v>
      </c>
      <c r="H36" s="16"/>
      <c r="I36" s="2">
        <v>35.770000000000003</v>
      </c>
      <c r="J36" s="2"/>
      <c r="K36" s="2"/>
      <c r="L36" s="2"/>
      <c r="M36" s="2"/>
      <c r="N36" s="2"/>
      <c r="O36" s="2"/>
      <c r="P36" s="2"/>
      <c r="Q36" s="2"/>
      <c r="R36" s="2"/>
      <c r="S36" s="2">
        <v>35.770000000000003</v>
      </c>
      <c r="T36" s="2"/>
    </row>
    <row r="37" spans="1:20">
      <c r="A37" s="15">
        <v>36410</v>
      </c>
      <c r="C37" s="63" t="s">
        <v>133</v>
      </c>
      <c r="E37">
        <v>100272</v>
      </c>
      <c r="F37" s="2"/>
      <c r="G37" s="6">
        <f t="shared" si="2"/>
        <v>406.20999999999992</v>
      </c>
      <c r="H37" s="16"/>
      <c r="I37" s="2">
        <v>105</v>
      </c>
      <c r="J37" s="2"/>
      <c r="K37" s="2"/>
      <c r="L37" s="2">
        <v>105</v>
      </c>
      <c r="M37" s="2"/>
      <c r="N37" s="2"/>
      <c r="O37" s="2"/>
      <c r="P37" s="2"/>
      <c r="Q37" s="2"/>
      <c r="R37" s="2"/>
      <c r="S37" s="2"/>
      <c r="T37" s="2"/>
    </row>
    <row r="38" spans="1:20">
      <c r="A38" s="15">
        <v>36410</v>
      </c>
      <c r="C38" s="63" t="s">
        <v>59</v>
      </c>
      <c r="E38">
        <v>100273</v>
      </c>
      <c r="F38" s="2"/>
      <c r="G38" s="6">
        <f t="shared" si="2"/>
        <v>246.25999999999993</v>
      </c>
      <c r="H38" s="16"/>
      <c r="I38" s="2">
        <v>159.94999999999999</v>
      </c>
      <c r="J38" s="2">
        <v>23.82</v>
      </c>
      <c r="K38" s="2"/>
      <c r="L38" s="2"/>
      <c r="M38" s="2"/>
      <c r="N38" s="2"/>
      <c r="O38" s="2"/>
      <c r="P38" s="2"/>
      <c r="Q38" s="2"/>
      <c r="R38" s="2">
        <v>136.13</v>
      </c>
      <c r="S38" s="2"/>
      <c r="T38" s="2"/>
    </row>
    <row r="39" spans="1:20">
      <c r="A39" s="15">
        <v>36424</v>
      </c>
      <c r="C39" s="63" t="s">
        <v>140</v>
      </c>
      <c r="E39" t="s">
        <v>46</v>
      </c>
      <c r="F39" s="2">
        <v>20</v>
      </c>
      <c r="G39" s="6">
        <f t="shared" si="2"/>
        <v>266.25999999999993</v>
      </c>
      <c r="H39" s="1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15">
        <v>36427</v>
      </c>
      <c r="C40" s="63" t="s">
        <v>130</v>
      </c>
      <c r="E40" t="s">
        <v>44</v>
      </c>
      <c r="F40" s="2">
        <v>750</v>
      </c>
      <c r="G40" s="6">
        <f t="shared" si="2"/>
        <v>1016.26</v>
      </c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15">
        <v>36439</v>
      </c>
      <c r="C41" s="63" t="s">
        <v>120</v>
      </c>
      <c r="E41" t="s">
        <v>44</v>
      </c>
      <c r="F41" s="2">
        <v>0.46</v>
      </c>
      <c r="G41" s="6">
        <f t="shared" si="2"/>
        <v>1016.72</v>
      </c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15">
        <v>36448</v>
      </c>
      <c r="C42" s="63" t="s">
        <v>131</v>
      </c>
      <c r="E42">
        <v>100274</v>
      </c>
      <c r="F42" s="2"/>
      <c r="G42" s="6">
        <f t="shared" si="2"/>
        <v>989.97</v>
      </c>
      <c r="H42" s="16"/>
      <c r="I42" s="2">
        <v>26.75</v>
      </c>
      <c r="J42" s="2"/>
      <c r="K42" s="2"/>
      <c r="L42" s="2"/>
      <c r="M42" s="2"/>
      <c r="N42" s="2"/>
      <c r="O42" s="2">
        <v>26.75</v>
      </c>
      <c r="P42" s="2"/>
      <c r="Q42" s="2"/>
      <c r="R42" s="2"/>
      <c r="S42" s="2"/>
      <c r="T42" s="2"/>
    </row>
    <row r="43" spans="1:20">
      <c r="A43" s="15">
        <v>36448</v>
      </c>
      <c r="C43" s="63" t="s">
        <v>127</v>
      </c>
      <c r="E43">
        <v>100275</v>
      </c>
      <c r="F43" s="2"/>
      <c r="G43" s="6">
        <f t="shared" si="2"/>
        <v>831.47</v>
      </c>
      <c r="H43" s="16"/>
      <c r="I43" s="2">
        <v>158.5</v>
      </c>
      <c r="J43" s="2"/>
      <c r="K43" s="2">
        <v>158.5</v>
      </c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15">
        <v>36470</v>
      </c>
      <c r="C44" s="63" t="s">
        <v>141</v>
      </c>
      <c r="E44">
        <v>100276</v>
      </c>
      <c r="F44" s="2"/>
      <c r="G44" s="6">
        <f t="shared" si="2"/>
        <v>819.47</v>
      </c>
      <c r="H44" s="16"/>
      <c r="I44" s="2">
        <v>12</v>
      </c>
      <c r="J44" s="2"/>
      <c r="K44" s="2"/>
      <c r="L44" s="2"/>
      <c r="M44" s="2"/>
      <c r="N44" s="2"/>
      <c r="O44" s="2"/>
      <c r="P44" s="2"/>
      <c r="Q44" s="2">
        <v>12</v>
      </c>
      <c r="R44" s="2"/>
      <c r="S44" s="2"/>
      <c r="T44" s="2"/>
    </row>
    <row r="45" spans="1:20">
      <c r="A45" s="15">
        <v>36495</v>
      </c>
      <c r="C45" s="63" t="s">
        <v>133</v>
      </c>
      <c r="E45">
        <v>100277</v>
      </c>
      <c r="F45" s="2"/>
      <c r="G45" s="6">
        <f t="shared" si="2"/>
        <v>573.47</v>
      </c>
      <c r="H45" s="16"/>
      <c r="I45" s="2">
        <v>246</v>
      </c>
      <c r="J45" s="2"/>
      <c r="K45" s="2"/>
      <c r="L45" s="2">
        <v>246</v>
      </c>
      <c r="M45" s="2"/>
      <c r="N45" s="2"/>
      <c r="O45" s="2"/>
      <c r="P45" s="2"/>
      <c r="Q45" s="2"/>
      <c r="R45" s="2"/>
      <c r="S45" s="2"/>
      <c r="T45" s="2"/>
    </row>
    <row r="46" spans="1:20">
      <c r="A46" s="15">
        <v>36495</v>
      </c>
      <c r="C46" s="63" t="s">
        <v>142</v>
      </c>
      <c r="E46">
        <v>100278</v>
      </c>
      <c r="F46" s="2"/>
      <c r="G46" s="6">
        <f t="shared" si="2"/>
        <v>335.70000000000005</v>
      </c>
      <c r="H46" s="16"/>
      <c r="I46" s="2">
        <v>237.77</v>
      </c>
      <c r="J46" s="2">
        <v>35.409999999999997</v>
      </c>
      <c r="K46" s="2"/>
      <c r="L46" s="2"/>
      <c r="M46" s="2"/>
      <c r="N46" s="2"/>
      <c r="O46" s="2"/>
      <c r="P46" s="2"/>
      <c r="Q46" s="2"/>
      <c r="R46" s="2"/>
      <c r="S46" s="2"/>
      <c r="T46" s="2">
        <v>202.36</v>
      </c>
    </row>
    <row r="47" spans="1:20">
      <c r="A47" s="15">
        <v>36507</v>
      </c>
      <c r="C47" s="63" t="s">
        <v>120</v>
      </c>
      <c r="E47" t="s">
        <v>44</v>
      </c>
      <c r="F47" s="2">
        <v>1.06</v>
      </c>
      <c r="G47" s="6">
        <f t="shared" si="2"/>
        <v>336.76000000000005</v>
      </c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A48" s="15">
        <v>36539</v>
      </c>
      <c r="C48" s="63" t="s">
        <v>135</v>
      </c>
      <c r="E48" t="s">
        <v>46</v>
      </c>
      <c r="F48" s="2">
        <v>40</v>
      </c>
      <c r="G48" s="6">
        <f t="shared" si="2"/>
        <v>376.76000000000005</v>
      </c>
      <c r="H48" s="1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>
      <c r="A49" s="15">
        <v>36545</v>
      </c>
      <c r="C49" s="63" t="s">
        <v>143</v>
      </c>
      <c r="E49" t="s">
        <v>65</v>
      </c>
      <c r="F49" s="2"/>
      <c r="G49" s="6">
        <f t="shared" si="2"/>
        <v>1976.76</v>
      </c>
      <c r="H49" s="16">
        <v>-1600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>
      <c r="A50" s="15">
        <v>36549</v>
      </c>
      <c r="C50" s="63" t="s">
        <v>131</v>
      </c>
      <c r="E50">
        <v>100279</v>
      </c>
      <c r="F50" s="2"/>
      <c r="G50" s="6">
        <f t="shared" si="2"/>
        <v>1973.75</v>
      </c>
      <c r="H50" s="16"/>
      <c r="I50" s="2">
        <v>3.01</v>
      </c>
      <c r="J50" s="2"/>
      <c r="K50" s="2"/>
      <c r="L50" s="2"/>
      <c r="M50" s="2"/>
      <c r="N50" s="2"/>
      <c r="O50" s="2">
        <v>3.01</v>
      </c>
      <c r="P50" s="2"/>
      <c r="Q50" s="2"/>
      <c r="R50" s="2"/>
      <c r="S50" s="2"/>
      <c r="T50" s="2"/>
    </row>
    <row r="51" spans="1:20">
      <c r="A51" s="15">
        <v>36549</v>
      </c>
      <c r="C51" s="63" t="s">
        <v>144</v>
      </c>
      <c r="E51">
        <v>100280</v>
      </c>
      <c r="F51" s="2"/>
      <c r="G51" s="6">
        <f t="shared" si="2"/>
        <v>416.86999999999989</v>
      </c>
      <c r="H51" s="16"/>
      <c r="I51" s="2">
        <v>1556.88</v>
      </c>
      <c r="J51" s="2">
        <v>231.88</v>
      </c>
      <c r="K51" s="2"/>
      <c r="L51" s="2"/>
      <c r="M51" s="2"/>
      <c r="N51" s="2"/>
      <c r="O51" s="2"/>
      <c r="P51" s="2">
        <v>1325</v>
      </c>
      <c r="Q51" s="2"/>
      <c r="R51" s="2"/>
      <c r="S51" s="2"/>
      <c r="T51" s="2"/>
    </row>
    <row r="52" spans="1:20">
      <c r="A52" s="15">
        <v>36551</v>
      </c>
      <c r="C52" s="63" t="s">
        <v>145</v>
      </c>
      <c r="F52" s="2">
        <v>146.18</v>
      </c>
      <c r="G52" s="6">
        <f t="shared" si="2"/>
        <v>563.04999999999995</v>
      </c>
      <c r="H52" s="1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>
      <c r="A53" s="15">
        <v>36558</v>
      </c>
      <c r="C53" s="63" t="s">
        <v>146</v>
      </c>
      <c r="F53" s="2">
        <v>80</v>
      </c>
      <c r="G53" s="6">
        <f t="shared" si="2"/>
        <v>643.04999999999995</v>
      </c>
      <c r="H53" s="1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>
      <c r="A54" s="15">
        <v>36601</v>
      </c>
      <c r="C54" s="63" t="s">
        <v>127</v>
      </c>
      <c r="E54">
        <v>100281</v>
      </c>
      <c r="F54" s="2"/>
      <c r="G54" s="6">
        <f t="shared" si="2"/>
        <v>479.24999999999994</v>
      </c>
      <c r="H54" s="16"/>
      <c r="I54" s="2">
        <v>163.80000000000001</v>
      </c>
      <c r="J54" s="2"/>
      <c r="K54" s="2">
        <v>163.80000000000001</v>
      </c>
      <c r="L54" s="2"/>
      <c r="M54" s="2"/>
      <c r="N54" s="2"/>
      <c r="O54" s="2"/>
      <c r="P54" s="2"/>
      <c r="Q54" s="2"/>
      <c r="R54" s="2"/>
      <c r="S54" s="2"/>
      <c r="T54" s="2"/>
    </row>
    <row r="55" spans="1:20">
      <c r="A55" s="15">
        <v>36605</v>
      </c>
      <c r="C55" s="63" t="s">
        <v>120</v>
      </c>
      <c r="E55" t="s">
        <v>44</v>
      </c>
      <c r="F55" s="2">
        <v>1.06</v>
      </c>
      <c r="G55" s="6">
        <f t="shared" si="2"/>
        <v>480.30999999999995</v>
      </c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1:20">
      <c r="A56" s="15">
        <v>36609</v>
      </c>
      <c r="C56" s="63" t="s">
        <v>147</v>
      </c>
      <c r="E56">
        <v>100282</v>
      </c>
      <c r="F56" s="2"/>
      <c r="G56" s="6">
        <f t="shared" si="2"/>
        <v>365.75999999999993</v>
      </c>
      <c r="H56" s="16"/>
      <c r="I56" s="2">
        <v>114.55</v>
      </c>
      <c r="J56" s="2"/>
      <c r="K56" s="2"/>
      <c r="L56" s="2"/>
      <c r="M56" s="2"/>
      <c r="N56" s="2"/>
      <c r="O56" s="2"/>
      <c r="P56" s="2">
        <v>114.55</v>
      </c>
      <c r="Q56" s="2"/>
      <c r="R56" s="2"/>
      <c r="S56" s="2"/>
      <c r="T56" s="2"/>
    </row>
    <row r="57" spans="1:20">
      <c r="F57" s="2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1:20">
      <c r="F58" s="2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1:20">
      <c r="F59" s="2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1:20">
      <c r="F60" s="2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1:20">
      <c r="F61" s="2"/>
      <c r="G61" s="16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1:20">
      <c r="F62" s="2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1:20">
      <c r="F63" s="2"/>
      <c r="G63" s="16"/>
      <c r="H63" s="1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1:20">
      <c r="F64" s="2"/>
      <c r="G64" s="16"/>
      <c r="H64" s="1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6:20">
      <c r="F65" s="2"/>
      <c r="G65" s="16"/>
      <c r="H65" s="1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6:20">
      <c r="F66" s="2"/>
      <c r="G66" s="16"/>
      <c r="H66" s="16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6:20">
      <c r="F67" s="2"/>
      <c r="G67" s="16"/>
      <c r="H67" s="1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6:20">
      <c r="F68" s="2"/>
      <c r="G68" s="16"/>
      <c r="H68" s="1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6:20">
      <c r="F69" s="2"/>
      <c r="G69" s="16"/>
      <c r="H69" s="1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</sheetData>
  <mergeCells count="2">
    <mergeCell ref="C15:E15"/>
    <mergeCell ref="C16:E16"/>
  </mergeCells>
  <phoneticPr fontId="0" type="noConversion"/>
  <pageMargins left="0.75" right="0.75" top="1" bottom="1" header="0.5" footer="0.5"/>
  <pageSetup paperSize="9" scale="57" orientation="landscape" horizontalDpi="4294967294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topLeftCell="A7" zoomScale="125" zoomScaleNormal="125" zoomScalePageLayoutView="125" workbookViewId="0">
      <selection activeCell="L69" sqref="L69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.42578125" customWidth="1"/>
    <col min="6" max="6" width="8.85546875" style="2"/>
    <col min="9" max="9" width="9.42578125" bestFit="1" customWidth="1"/>
    <col min="11" max="11" width="8.85546875" style="2"/>
    <col min="15" max="15" width="10" customWidth="1"/>
    <col min="16" max="16" width="8.85546875" style="2"/>
    <col min="17" max="17" width="8.140625" customWidth="1"/>
    <col min="21" max="21" width="8.85546875" style="2"/>
  </cols>
  <sheetData>
    <row r="1" spans="1:22">
      <c r="A1" s="11" t="s">
        <v>569</v>
      </c>
    </row>
    <row r="2" spans="1:22">
      <c r="A2" s="11" t="s">
        <v>62</v>
      </c>
      <c r="H2" s="42"/>
      <c r="I2" s="42"/>
      <c r="J2" s="42"/>
      <c r="K2" s="43"/>
      <c r="L2" s="42"/>
      <c r="M2" s="42"/>
      <c r="N2" s="42"/>
      <c r="O2" s="42"/>
      <c r="P2" s="43"/>
      <c r="Q2" s="42"/>
      <c r="R2" s="42"/>
      <c r="S2" s="42"/>
      <c r="T2" s="42"/>
      <c r="U2" s="43"/>
    </row>
    <row r="3" spans="1:22" ht="33.75">
      <c r="A3" s="36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46" t="s">
        <v>5</v>
      </c>
      <c r="H3" s="47"/>
      <c r="I3" s="47"/>
      <c r="J3" s="47"/>
      <c r="K3" s="44"/>
      <c r="L3" s="47"/>
      <c r="M3" s="47"/>
      <c r="N3" s="47"/>
      <c r="O3" s="47"/>
      <c r="P3" s="44"/>
      <c r="Q3" s="47"/>
      <c r="R3" s="47"/>
      <c r="S3" s="47"/>
      <c r="T3" s="47"/>
      <c r="U3" s="44"/>
      <c r="V3" s="34"/>
    </row>
    <row r="4" spans="1:22">
      <c r="A4" s="85"/>
      <c r="C4" t="s">
        <v>20</v>
      </c>
      <c r="D4" t="s">
        <v>55</v>
      </c>
      <c r="E4" s="2"/>
      <c r="G4" s="40">
        <v>1667.37</v>
      </c>
      <c r="H4" s="42"/>
      <c r="I4" s="42"/>
      <c r="J4" s="42"/>
      <c r="K4" s="43"/>
      <c r="L4" s="42"/>
      <c r="M4" s="42"/>
      <c r="N4" s="42"/>
      <c r="O4" s="42"/>
      <c r="P4" s="43"/>
      <c r="Q4" s="42"/>
      <c r="R4" s="42"/>
      <c r="S4" s="42"/>
      <c r="T4" s="42"/>
      <c r="U4" s="43"/>
    </row>
    <row r="5" spans="1:22">
      <c r="A5" s="85">
        <v>42163</v>
      </c>
      <c r="C5" s="99" t="s">
        <v>300</v>
      </c>
      <c r="D5" t="s">
        <v>66</v>
      </c>
      <c r="E5" s="2"/>
      <c r="F5" s="2">
        <v>0.22</v>
      </c>
      <c r="G5" s="40">
        <f t="shared" ref="G5:G9" si="0">G4+E5+F5</f>
        <v>1667.59</v>
      </c>
      <c r="H5" s="42"/>
      <c r="I5" s="42"/>
      <c r="J5" s="42"/>
      <c r="K5" s="43"/>
      <c r="L5" s="42"/>
      <c r="M5" s="42"/>
      <c r="N5" s="42"/>
      <c r="O5" s="42"/>
      <c r="P5" s="43"/>
      <c r="Q5" s="42"/>
      <c r="R5" s="42"/>
      <c r="S5" s="42"/>
      <c r="T5" s="42"/>
      <c r="U5" s="43"/>
    </row>
    <row r="6" spans="1:22">
      <c r="A6" s="85">
        <v>42254</v>
      </c>
      <c r="C6" s="99" t="s">
        <v>300</v>
      </c>
      <c r="D6" t="s">
        <v>66</v>
      </c>
      <c r="E6" s="2"/>
      <c r="F6" s="2">
        <v>0.21</v>
      </c>
      <c r="G6" s="40">
        <f t="shared" si="0"/>
        <v>1667.8</v>
      </c>
      <c r="H6" s="42"/>
      <c r="I6" s="42"/>
      <c r="J6" s="42"/>
      <c r="K6" s="43"/>
      <c r="L6" s="42"/>
      <c r="M6" s="42"/>
      <c r="N6" s="42"/>
      <c r="O6" s="42"/>
      <c r="P6" s="43"/>
      <c r="Q6" s="42"/>
      <c r="R6" s="42"/>
      <c r="S6" s="42"/>
      <c r="T6" s="42"/>
      <c r="U6" s="43"/>
    </row>
    <row r="7" spans="1:22">
      <c r="A7" s="85">
        <v>42345</v>
      </c>
      <c r="C7" s="99" t="s">
        <v>300</v>
      </c>
      <c r="D7" t="s">
        <v>66</v>
      </c>
      <c r="E7" s="2"/>
      <c r="F7" s="2">
        <v>0.21</v>
      </c>
      <c r="G7" s="40">
        <f t="shared" si="0"/>
        <v>1668.01</v>
      </c>
      <c r="H7" s="42"/>
      <c r="I7" s="42"/>
      <c r="J7" s="42"/>
      <c r="K7" s="43"/>
      <c r="L7" s="42"/>
      <c r="M7" s="42"/>
      <c r="N7" s="42"/>
      <c r="O7" s="42"/>
      <c r="P7" s="43"/>
      <c r="Q7" s="42"/>
      <c r="R7" s="42"/>
      <c r="S7" s="42"/>
      <c r="T7" s="42"/>
      <c r="U7" s="43"/>
    </row>
    <row r="8" spans="1:22">
      <c r="A8" s="85">
        <v>42436</v>
      </c>
      <c r="C8" s="99" t="s">
        <v>300</v>
      </c>
      <c r="D8" t="s">
        <v>66</v>
      </c>
      <c r="E8" s="2"/>
      <c r="F8" s="2">
        <v>0.21</v>
      </c>
      <c r="G8" s="40">
        <f t="shared" si="0"/>
        <v>1668.22</v>
      </c>
      <c r="H8" s="42"/>
      <c r="I8" s="42"/>
      <c r="J8" s="42"/>
      <c r="K8" s="43"/>
      <c r="L8" s="42"/>
      <c r="M8" s="42"/>
      <c r="N8" s="42"/>
      <c r="O8" s="42"/>
      <c r="P8" s="43"/>
      <c r="Q8" s="42"/>
      <c r="R8" s="42"/>
      <c r="S8" s="42"/>
      <c r="T8" s="42"/>
      <c r="U8" s="43"/>
    </row>
    <row r="9" spans="1:22">
      <c r="A9" s="80"/>
      <c r="C9" s="99"/>
      <c r="D9" s="99"/>
      <c r="E9" s="64"/>
      <c r="F9" s="64"/>
      <c r="G9" s="40">
        <f t="shared" si="0"/>
        <v>1668.22</v>
      </c>
      <c r="H9" s="42"/>
      <c r="I9" s="42"/>
      <c r="J9" s="42"/>
      <c r="K9" s="43"/>
      <c r="L9" s="42"/>
      <c r="M9" s="42"/>
      <c r="N9" s="42"/>
      <c r="O9" s="42"/>
      <c r="P9" s="43"/>
      <c r="Q9" s="42"/>
      <c r="R9" s="42"/>
      <c r="S9" s="42"/>
      <c r="T9" s="42"/>
      <c r="U9" s="43"/>
    </row>
    <row r="10" spans="1:22">
      <c r="A10" s="11" t="s">
        <v>42</v>
      </c>
      <c r="G10" s="2"/>
      <c r="H10" s="2"/>
      <c r="I10" s="2"/>
      <c r="J10" s="2"/>
      <c r="L10" s="2"/>
      <c r="M10" s="2"/>
      <c r="N10" s="2"/>
      <c r="O10" s="2"/>
      <c r="Q10" s="2"/>
      <c r="R10" s="2"/>
      <c r="S10" s="2"/>
      <c r="T10" s="2"/>
    </row>
    <row r="11" spans="1:22" ht="66.75">
      <c r="A11" s="12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104" t="s">
        <v>9</v>
      </c>
      <c r="M11" s="104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104" t="s">
        <v>19</v>
      </c>
      <c r="U11" s="3" t="s">
        <v>16</v>
      </c>
    </row>
    <row r="12" spans="1:22">
      <c r="A12" s="13"/>
      <c r="C12" s="170" t="s">
        <v>568</v>
      </c>
      <c r="D12" s="170"/>
      <c r="E12" s="170"/>
      <c r="F12" s="7">
        <v>4800</v>
      </c>
      <c r="G12" s="8"/>
      <c r="H12" s="45"/>
      <c r="I12" s="7">
        <f>SUM(K12:U12)</f>
        <v>5790</v>
      </c>
      <c r="J12" s="7"/>
      <c r="K12" s="7">
        <v>2175</v>
      </c>
      <c r="L12" s="7">
        <v>1600</v>
      </c>
      <c r="M12" s="7">
        <v>200</v>
      </c>
      <c r="N12" s="7">
        <v>350</v>
      </c>
      <c r="O12" s="7">
        <v>90</v>
      </c>
      <c r="P12" s="7">
        <v>200</v>
      </c>
      <c r="Q12" s="7">
        <v>15</v>
      </c>
      <c r="R12" s="7">
        <v>40</v>
      </c>
      <c r="S12" s="7">
        <v>75</v>
      </c>
      <c r="T12" s="7">
        <v>1000</v>
      </c>
      <c r="U12" s="7">
        <v>45</v>
      </c>
    </row>
    <row r="13" spans="1:22">
      <c r="A13" s="13"/>
      <c r="C13" s="170" t="s">
        <v>17</v>
      </c>
      <c r="D13" s="170"/>
      <c r="E13" s="170"/>
      <c r="F13" s="9">
        <f>SUM(F14:F75)</f>
        <v>6323.3</v>
      </c>
      <c r="G13" s="10"/>
      <c r="H13" s="32"/>
      <c r="I13" s="9">
        <f t="shared" ref="I13:U13" si="1">SUM(I14:I75)</f>
        <v>5671.69</v>
      </c>
      <c r="J13" s="9">
        <f t="shared" si="1"/>
        <v>0</v>
      </c>
      <c r="K13" s="9">
        <f t="shared" si="1"/>
        <v>2299.6</v>
      </c>
      <c r="L13" s="9">
        <f t="shared" si="1"/>
        <v>1955</v>
      </c>
      <c r="M13" s="9">
        <f t="shared" si="1"/>
        <v>154.87</v>
      </c>
      <c r="N13" s="9">
        <f t="shared" si="1"/>
        <v>312.12</v>
      </c>
      <c r="O13" s="9">
        <f t="shared" si="1"/>
        <v>62.4</v>
      </c>
      <c r="P13" s="9">
        <f t="shared" si="1"/>
        <v>217</v>
      </c>
      <c r="Q13" s="9">
        <f t="shared" si="1"/>
        <v>12</v>
      </c>
      <c r="R13" s="9">
        <f t="shared" si="1"/>
        <v>30</v>
      </c>
      <c r="S13" s="9">
        <f t="shared" si="1"/>
        <v>510.06</v>
      </c>
      <c r="T13" s="9">
        <f t="shared" si="1"/>
        <v>76</v>
      </c>
      <c r="U13" s="9">
        <f t="shared" si="1"/>
        <v>42.64</v>
      </c>
    </row>
    <row r="14" spans="1:22">
      <c r="A14" s="15"/>
      <c r="C14" s="63" t="s">
        <v>20</v>
      </c>
      <c r="G14" s="6">
        <v>2947.58</v>
      </c>
      <c r="H14" s="16"/>
      <c r="I14" s="2"/>
      <c r="J14" s="2"/>
      <c r="L14" s="2"/>
      <c r="M14" s="2"/>
      <c r="N14" s="2"/>
      <c r="O14" s="2"/>
      <c r="Q14" s="2"/>
      <c r="R14" s="2"/>
      <c r="S14" s="2"/>
      <c r="T14" s="2"/>
    </row>
    <row r="15" spans="1:22">
      <c r="A15" s="67">
        <v>42117</v>
      </c>
      <c r="B15" s="63"/>
      <c r="C15" s="99" t="s">
        <v>571</v>
      </c>
      <c r="D15" s="99" t="s">
        <v>66</v>
      </c>
      <c r="E15" s="63"/>
      <c r="F15" s="64">
        <v>200</v>
      </c>
      <c r="G15" s="6">
        <f>G14+F15-I15-H15</f>
        <v>3147.58</v>
      </c>
      <c r="H15" s="16"/>
      <c r="I15" s="2"/>
      <c r="J15" s="2"/>
      <c r="L15" s="2"/>
      <c r="M15" s="2"/>
      <c r="N15" s="2"/>
      <c r="O15" s="2"/>
      <c r="Q15" s="2"/>
      <c r="R15" s="2"/>
      <c r="S15" s="2"/>
      <c r="T15" s="2"/>
    </row>
    <row r="16" spans="1:22">
      <c r="A16" s="67">
        <v>42117</v>
      </c>
      <c r="B16" s="63"/>
      <c r="C16" s="99" t="s">
        <v>572</v>
      </c>
      <c r="D16" s="99" t="s">
        <v>66</v>
      </c>
      <c r="E16" s="63"/>
      <c r="F16" s="64">
        <v>24</v>
      </c>
      <c r="G16" s="6">
        <f t="shared" ref="G16:G75" si="2">G15+F16-I16-H16</f>
        <v>3171.58</v>
      </c>
      <c r="H16" s="16"/>
      <c r="I16" s="2"/>
      <c r="J16" s="2"/>
      <c r="L16" s="2"/>
      <c r="M16" s="2"/>
      <c r="N16" s="2"/>
      <c r="O16" s="2"/>
      <c r="Q16" s="2"/>
      <c r="R16" s="2"/>
      <c r="S16" s="2"/>
      <c r="T16" s="2"/>
    </row>
    <row r="17" spans="1:22" s="63" customFormat="1">
      <c r="A17" s="67">
        <v>42122</v>
      </c>
      <c r="B17" s="63">
        <v>1</v>
      </c>
      <c r="C17" s="99" t="s">
        <v>262</v>
      </c>
      <c r="D17" s="99" t="s">
        <v>66</v>
      </c>
      <c r="F17" s="64">
        <v>2250</v>
      </c>
      <c r="G17" s="6">
        <f t="shared" si="2"/>
        <v>5421.58</v>
      </c>
      <c r="H17" s="66"/>
      <c r="K17" s="64"/>
      <c r="P17" s="64"/>
    </row>
    <row r="18" spans="1:22">
      <c r="A18" s="67">
        <v>42124</v>
      </c>
      <c r="B18" s="63"/>
      <c r="C18" s="99" t="s">
        <v>573</v>
      </c>
      <c r="D18" s="99" t="s">
        <v>66</v>
      </c>
      <c r="E18" s="63"/>
      <c r="F18" s="64">
        <v>150</v>
      </c>
      <c r="G18" s="6">
        <f t="shared" si="2"/>
        <v>5571.58</v>
      </c>
      <c r="H18" s="16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2" s="63" customFormat="1">
      <c r="A19" s="67">
        <v>42124</v>
      </c>
      <c r="C19" s="99" t="s">
        <v>574</v>
      </c>
      <c r="D19" s="99" t="s">
        <v>66</v>
      </c>
      <c r="F19" s="64">
        <v>12</v>
      </c>
      <c r="G19" s="6">
        <f t="shared" si="2"/>
        <v>5583.58</v>
      </c>
      <c r="H19" s="6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2" s="63" customFormat="1">
      <c r="A20" s="67">
        <v>42142</v>
      </c>
      <c r="B20" s="63">
        <v>2</v>
      </c>
      <c r="C20" s="99" t="s">
        <v>499</v>
      </c>
      <c r="D20" s="99" t="s">
        <v>66</v>
      </c>
      <c r="E20" s="63">
        <v>100630</v>
      </c>
      <c r="F20" s="64"/>
      <c r="G20" s="65">
        <f t="shared" si="2"/>
        <v>5271.46</v>
      </c>
      <c r="H20" s="66"/>
      <c r="I20" s="64">
        <v>312.12</v>
      </c>
      <c r="J20" s="64"/>
      <c r="K20" s="64"/>
      <c r="L20" s="64"/>
      <c r="M20" s="64"/>
      <c r="N20" s="64">
        <v>312.12</v>
      </c>
      <c r="O20" s="64"/>
      <c r="P20" s="64"/>
      <c r="Q20" s="64"/>
      <c r="R20" s="64"/>
      <c r="S20" s="64"/>
      <c r="T20" s="64"/>
      <c r="U20" s="64"/>
    </row>
    <row r="21" spans="1:22">
      <c r="A21" s="67">
        <v>42125</v>
      </c>
      <c r="B21" s="63"/>
      <c r="C21" s="99" t="s">
        <v>575</v>
      </c>
      <c r="D21" s="99" t="s">
        <v>66</v>
      </c>
      <c r="E21" s="63">
        <v>100631</v>
      </c>
      <c r="F21" s="64"/>
      <c r="G21" s="6">
        <f t="shared" si="2"/>
        <v>5228.82</v>
      </c>
      <c r="H21" s="16"/>
      <c r="I21" s="2">
        <v>42.64</v>
      </c>
      <c r="J21" s="2"/>
      <c r="L21" s="2"/>
      <c r="M21" s="2"/>
      <c r="N21" s="2"/>
      <c r="O21" s="2"/>
      <c r="Q21" s="2"/>
      <c r="R21" s="2"/>
      <c r="S21" s="2"/>
      <c r="T21" s="2"/>
      <c r="U21" s="2">
        <v>42.64</v>
      </c>
    </row>
    <row r="22" spans="1:22">
      <c r="A22" s="67">
        <v>42142</v>
      </c>
      <c r="B22" s="63">
        <v>3</v>
      </c>
      <c r="C22" s="99" t="s">
        <v>472</v>
      </c>
      <c r="D22" s="99" t="s">
        <v>66</v>
      </c>
      <c r="E22" s="63">
        <v>100632</v>
      </c>
      <c r="F22" s="64"/>
      <c r="G22" s="6">
        <f t="shared" si="2"/>
        <v>5028.82</v>
      </c>
      <c r="H22" s="66"/>
      <c r="I22" s="64">
        <v>200</v>
      </c>
      <c r="J22" s="64"/>
      <c r="K22" s="64"/>
      <c r="L22" s="64">
        <v>200</v>
      </c>
      <c r="M22" s="64"/>
      <c r="N22" s="64"/>
      <c r="O22" s="64"/>
      <c r="P22" s="64"/>
      <c r="Q22" s="64"/>
      <c r="R22" s="64"/>
      <c r="S22" s="64"/>
      <c r="T22" s="64"/>
      <c r="U22" s="64"/>
      <c r="V22" s="63"/>
    </row>
    <row r="23" spans="1:22">
      <c r="A23" s="67">
        <v>42142</v>
      </c>
      <c r="B23" s="63">
        <v>4</v>
      </c>
      <c r="C23" s="99" t="s">
        <v>374</v>
      </c>
      <c r="D23" s="99" t="s">
        <v>66</v>
      </c>
      <c r="E23" s="99">
        <v>100633</v>
      </c>
      <c r="F23" s="64"/>
      <c r="G23" s="6">
        <f t="shared" si="2"/>
        <v>4931.25</v>
      </c>
      <c r="H23" s="16"/>
      <c r="I23" s="2">
        <v>97.57</v>
      </c>
      <c r="J23" s="2"/>
      <c r="L23" s="2"/>
      <c r="M23" s="2">
        <v>97.57</v>
      </c>
      <c r="N23" s="2"/>
      <c r="O23" s="2"/>
      <c r="Q23" s="2"/>
      <c r="R23" s="2"/>
      <c r="S23" s="2"/>
      <c r="T23" s="2"/>
    </row>
    <row r="24" spans="1:22">
      <c r="A24" s="67">
        <v>42142</v>
      </c>
      <c r="B24" s="99">
        <v>5</v>
      </c>
      <c r="C24" s="99" t="s">
        <v>539</v>
      </c>
      <c r="D24" s="99" t="s">
        <v>66</v>
      </c>
      <c r="E24" s="99">
        <v>100634</v>
      </c>
      <c r="F24" s="64"/>
      <c r="G24" s="6">
        <f t="shared" si="2"/>
        <v>4901.25</v>
      </c>
      <c r="H24" s="16"/>
      <c r="I24" s="2">
        <v>30</v>
      </c>
      <c r="J24" s="2"/>
      <c r="L24" s="2"/>
      <c r="M24" s="2"/>
      <c r="N24" s="2"/>
      <c r="O24" s="2"/>
      <c r="Q24" s="2"/>
      <c r="R24" s="2">
        <v>30</v>
      </c>
      <c r="S24" s="2"/>
      <c r="T24" s="2"/>
    </row>
    <row r="25" spans="1:22">
      <c r="A25" s="67">
        <v>42142</v>
      </c>
      <c r="B25" s="99">
        <v>6</v>
      </c>
      <c r="C25" s="99" t="s">
        <v>457</v>
      </c>
      <c r="D25" s="99" t="s">
        <v>66</v>
      </c>
      <c r="E25" s="99">
        <v>100635</v>
      </c>
      <c r="F25" s="64"/>
      <c r="G25" s="6">
        <f t="shared" si="2"/>
        <v>4447.6499999999996</v>
      </c>
      <c r="H25" s="16"/>
      <c r="I25" s="2">
        <v>453.6</v>
      </c>
      <c r="J25" s="2"/>
      <c r="K25" s="2">
        <v>438</v>
      </c>
      <c r="L25" s="2"/>
      <c r="M25" s="2"/>
      <c r="N25" s="2"/>
      <c r="O25" s="2">
        <v>15.6</v>
      </c>
      <c r="Q25" s="2"/>
      <c r="R25" s="2"/>
      <c r="S25" s="2"/>
      <c r="T25" s="2"/>
    </row>
    <row r="26" spans="1:22" s="63" customFormat="1">
      <c r="A26" s="67">
        <v>42142</v>
      </c>
      <c r="B26" s="99">
        <v>6</v>
      </c>
      <c r="C26" s="99" t="s">
        <v>576</v>
      </c>
      <c r="D26" s="99" t="s">
        <v>66</v>
      </c>
      <c r="E26" s="99">
        <v>100636</v>
      </c>
      <c r="F26" s="64"/>
      <c r="G26" s="65">
        <f t="shared" si="2"/>
        <v>4338.25</v>
      </c>
      <c r="H26" s="66"/>
      <c r="I26" s="64">
        <v>109.4</v>
      </c>
      <c r="J26" s="64"/>
      <c r="K26" s="64">
        <v>109.4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</row>
    <row r="27" spans="1:22" s="63" customFormat="1">
      <c r="A27" s="67">
        <v>42144</v>
      </c>
      <c r="C27" s="99" t="s">
        <v>577</v>
      </c>
      <c r="D27" s="99" t="s">
        <v>66</v>
      </c>
      <c r="E27" s="99" t="s">
        <v>46</v>
      </c>
      <c r="F27" s="64">
        <v>300</v>
      </c>
      <c r="G27" s="65">
        <f t="shared" si="2"/>
        <v>4638.25</v>
      </c>
      <c r="H27" s="66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2" s="63" customFormat="1">
      <c r="A28" s="80" t="s">
        <v>578</v>
      </c>
      <c r="D28" s="99" t="s">
        <v>55</v>
      </c>
      <c r="F28" s="64"/>
      <c r="G28" s="65">
        <f t="shared" si="2"/>
        <v>4638.25</v>
      </c>
      <c r="H28" s="66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2" s="63" customFormat="1">
      <c r="A29" s="67">
        <v>42205</v>
      </c>
      <c r="B29" s="99">
        <v>7</v>
      </c>
      <c r="C29" s="99" t="s">
        <v>472</v>
      </c>
      <c r="D29" s="99" t="s">
        <v>66</v>
      </c>
      <c r="E29" s="99">
        <v>100637</v>
      </c>
      <c r="F29" s="64"/>
      <c r="G29" s="65">
        <f t="shared" si="2"/>
        <v>4088.25</v>
      </c>
      <c r="H29" s="66"/>
      <c r="I29" s="66">
        <v>550</v>
      </c>
      <c r="J29" s="64"/>
      <c r="K29" s="64"/>
      <c r="L29" s="64">
        <v>550</v>
      </c>
      <c r="M29" s="64"/>
      <c r="N29" s="64"/>
      <c r="O29" s="64"/>
      <c r="P29" s="64"/>
      <c r="Q29" s="64"/>
      <c r="R29" s="64"/>
      <c r="S29" s="64"/>
      <c r="T29" s="64"/>
      <c r="U29" s="64"/>
    </row>
    <row r="30" spans="1:22" s="99" customFormat="1">
      <c r="A30" s="107">
        <v>42212</v>
      </c>
      <c r="C30" s="99" t="s">
        <v>579</v>
      </c>
      <c r="D30" s="99" t="s">
        <v>66</v>
      </c>
      <c r="E30" s="99" t="s">
        <v>46</v>
      </c>
      <c r="F30" s="102">
        <v>140</v>
      </c>
      <c r="G30" s="105">
        <f t="shared" si="2"/>
        <v>4228.25</v>
      </c>
      <c r="H30" s="106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</row>
    <row r="31" spans="1:22">
      <c r="A31" s="80" t="s">
        <v>580</v>
      </c>
      <c r="B31" s="63"/>
      <c r="C31" s="63"/>
      <c r="D31" s="99" t="s">
        <v>55</v>
      </c>
      <c r="E31" s="63"/>
      <c r="F31" s="64"/>
      <c r="G31" s="6">
        <f t="shared" si="2"/>
        <v>4228.25</v>
      </c>
      <c r="H31" s="16"/>
      <c r="I31" s="16"/>
      <c r="J31" s="2"/>
      <c r="L31" s="2"/>
      <c r="M31" s="2"/>
      <c r="N31" s="2"/>
      <c r="O31" s="16"/>
      <c r="Q31" s="2"/>
      <c r="R31" s="2"/>
      <c r="S31" s="2"/>
      <c r="T31" s="2"/>
    </row>
    <row r="32" spans="1:22">
      <c r="A32" s="67">
        <v>42261</v>
      </c>
      <c r="B32" s="63"/>
      <c r="C32" s="99" t="s">
        <v>581</v>
      </c>
      <c r="D32" s="99" t="s">
        <v>66</v>
      </c>
      <c r="E32" s="99" t="s">
        <v>46</v>
      </c>
      <c r="F32" s="64">
        <v>100</v>
      </c>
      <c r="G32" s="6">
        <f t="shared" si="2"/>
        <v>4328.25</v>
      </c>
      <c r="H32" s="16"/>
      <c r="I32" s="2"/>
      <c r="J32" s="2"/>
      <c r="L32" s="2"/>
      <c r="M32" s="2"/>
      <c r="N32" s="2"/>
      <c r="O32" s="2"/>
      <c r="Q32" s="2"/>
      <c r="R32" s="2"/>
      <c r="S32" s="2"/>
      <c r="T32" s="2"/>
    </row>
    <row r="33" spans="1:22">
      <c r="A33" s="67">
        <v>42261</v>
      </c>
      <c r="B33" s="63">
        <v>8</v>
      </c>
      <c r="C33" s="99" t="s">
        <v>582</v>
      </c>
      <c r="D33" s="99" t="s">
        <v>55</v>
      </c>
      <c r="E33" s="63">
        <v>100638</v>
      </c>
      <c r="F33" s="64"/>
      <c r="G33" s="6">
        <f t="shared" si="2"/>
        <v>4308.25</v>
      </c>
      <c r="H33" s="16"/>
      <c r="I33" s="2">
        <v>20</v>
      </c>
      <c r="J33" s="2"/>
      <c r="L33" s="2"/>
      <c r="M33" s="2">
        <v>20</v>
      </c>
      <c r="N33" s="2"/>
      <c r="O33" s="2"/>
      <c r="Q33" s="2"/>
      <c r="R33" s="2"/>
      <c r="S33" s="2"/>
      <c r="T33" s="2"/>
    </row>
    <row r="34" spans="1:22" s="99" customFormat="1">
      <c r="A34" s="107">
        <v>42261</v>
      </c>
      <c r="B34" s="99">
        <v>9</v>
      </c>
      <c r="C34" s="99" t="s">
        <v>583</v>
      </c>
      <c r="D34" s="99" t="s">
        <v>66</v>
      </c>
      <c r="E34" s="99">
        <v>100639</v>
      </c>
      <c r="F34" s="102"/>
      <c r="G34" s="105">
        <f t="shared" si="2"/>
        <v>4232.25</v>
      </c>
      <c r="H34" s="106"/>
      <c r="I34" s="102">
        <v>76</v>
      </c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>
        <v>76</v>
      </c>
      <c r="U34" s="102"/>
    </row>
    <row r="35" spans="1:22">
      <c r="A35" s="67">
        <v>42261</v>
      </c>
      <c r="B35" s="63">
        <v>10</v>
      </c>
      <c r="C35" s="99" t="s">
        <v>472</v>
      </c>
      <c r="D35" s="99" t="s">
        <v>66</v>
      </c>
      <c r="E35" s="63">
        <v>100640</v>
      </c>
      <c r="F35" s="64"/>
      <c r="G35" s="6">
        <f t="shared" si="2"/>
        <v>3792.25</v>
      </c>
      <c r="H35" s="16"/>
      <c r="I35" s="2">
        <v>440</v>
      </c>
      <c r="J35" s="2"/>
      <c r="L35" s="2">
        <v>440</v>
      </c>
      <c r="M35" s="2"/>
      <c r="N35" s="2"/>
      <c r="O35" s="2"/>
      <c r="Q35" s="2"/>
      <c r="R35" s="2"/>
      <c r="S35" s="2"/>
      <c r="T35" s="2"/>
    </row>
    <row r="36" spans="1:22" s="63" customFormat="1">
      <c r="A36" s="67">
        <v>42261</v>
      </c>
      <c r="B36" s="99">
        <v>11</v>
      </c>
      <c r="C36" s="99" t="s">
        <v>463</v>
      </c>
      <c r="D36" s="99" t="s">
        <v>66</v>
      </c>
      <c r="E36" s="99">
        <v>100641</v>
      </c>
      <c r="F36" s="64"/>
      <c r="G36" s="65">
        <f t="shared" si="2"/>
        <v>3338.65</v>
      </c>
      <c r="H36" s="66"/>
      <c r="I36" s="64">
        <v>453.6</v>
      </c>
      <c r="J36" s="64"/>
      <c r="K36" s="64">
        <v>438</v>
      </c>
      <c r="L36" s="64"/>
      <c r="M36" s="64"/>
      <c r="N36" s="64"/>
      <c r="O36" s="64">
        <v>15.6</v>
      </c>
      <c r="P36" s="64"/>
      <c r="Q36" s="64"/>
      <c r="R36" s="64"/>
      <c r="S36" s="64"/>
      <c r="T36" s="64"/>
      <c r="U36" s="64"/>
    </row>
    <row r="37" spans="1:22">
      <c r="A37" s="67">
        <v>42261</v>
      </c>
      <c r="B37" s="99">
        <v>11</v>
      </c>
      <c r="C37" s="99" t="s">
        <v>584</v>
      </c>
      <c r="D37" s="99" t="s">
        <v>66</v>
      </c>
      <c r="E37" s="99">
        <v>100642</v>
      </c>
      <c r="F37" s="64"/>
      <c r="G37" s="6">
        <f t="shared" si="2"/>
        <v>3229.25</v>
      </c>
      <c r="H37" s="16"/>
      <c r="I37" s="2">
        <v>109.4</v>
      </c>
      <c r="J37" s="2"/>
      <c r="K37" s="2">
        <v>109.4</v>
      </c>
      <c r="L37" s="2"/>
      <c r="M37" s="2"/>
      <c r="N37" s="2"/>
      <c r="O37" s="2"/>
      <c r="Q37" s="2"/>
      <c r="R37" s="2"/>
      <c r="S37" s="2"/>
      <c r="T37" s="2"/>
    </row>
    <row r="38" spans="1:22">
      <c r="A38" s="67">
        <v>42275</v>
      </c>
      <c r="B38" s="99">
        <v>12</v>
      </c>
      <c r="C38" s="99" t="s">
        <v>202</v>
      </c>
      <c r="D38" s="99" t="s">
        <v>66</v>
      </c>
      <c r="E38" s="63"/>
      <c r="F38" s="64">
        <v>2250</v>
      </c>
      <c r="G38" s="6">
        <f t="shared" si="2"/>
        <v>5479.25</v>
      </c>
      <c r="H38" s="16"/>
      <c r="I38" s="2"/>
      <c r="J38" s="2"/>
      <c r="L38" s="2"/>
      <c r="M38" s="2"/>
      <c r="N38" s="2"/>
      <c r="O38" s="2"/>
      <c r="Q38" s="2"/>
      <c r="R38" s="2"/>
      <c r="S38" s="2"/>
      <c r="T38" s="2"/>
    </row>
    <row r="39" spans="1:22" s="63" customFormat="1">
      <c r="A39" s="67">
        <v>40466</v>
      </c>
      <c r="B39" s="99">
        <v>8</v>
      </c>
      <c r="C39" s="99" t="s">
        <v>585</v>
      </c>
      <c r="D39" s="99" t="s">
        <v>55</v>
      </c>
      <c r="E39" s="99">
        <v>100638</v>
      </c>
      <c r="F39" s="64"/>
      <c r="G39" s="65">
        <f t="shared" si="2"/>
        <v>5499.25</v>
      </c>
      <c r="H39" s="66"/>
      <c r="I39" s="64">
        <v>-20</v>
      </c>
      <c r="J39" s="64"/>
      <c r="K39" s="64"/>
      <c r="L39" s="64"/>
      <c r="M39" s="64">
        <v>-20</v>
      </c>
      <c r="N39" s="64"/>
      <c r="O39" s="64"/>
      <c r="P39" s="64"/>
      <c r="Q39" s="64"/>
      <c r="R39" s="64"/>
      <c r="S39" s="64"/>
      <c r="T39" s="64"/>
      <c r="U39" s="64"/>
    </row>
    <row r="40" spans="1:22">
      <c r="A40" s="67">
        <v>42292</v>
      </c>
      <c r="B40" s="99">
        <v>8</v>
      </c>
      <c r="C40" s="99" t="s">
        <v>586</v>
      </c>
      <c r="D40" s="99" t="s">
        <v>66</v>
      </c>
      <c r="E40" s="99">
        <v>100643</v>
      </c>
      <c r="F40" s="64"/>
      <c r="G40" s="6">
        <f t="shared" si="2"/>
        <v>5479.25</v>
      </c>
      <c r="H40" s="16"/>
      <c r="I40" s="2">
        <v>20</v>
      </c>
      <c r="J40" s="2"/>
      <c r="L40" s="2"/>
      <c r="M40" s="2">
        <v>20</v>
      </c>
      <c r="N40" s="2"/>
      <c r="O40" s="2"/>
      <c r="Q40" s="2"/>
      <c r="R40" s="2"/>
      <c r="S40" s="2"/>
      <c r="T40" s="2"/>
    </row>
    <row r="41" spans="1:22" s="63" customFormat="1">
      <c r="A41" s="67">
        <v>42303</v>
      </c>
      <c r="C41" s="99" t="s">
        <v>579</v>
      </c>
      <c r="D41" s="99" t="s">
        <v>66</v>
      </c>
      <c r="F41" s="64">
        <v>20</v>
      </c>
      <c r="G41" s="65">
        <f t="shared" si="2"/>
        <v>5499.25</v>
      </c>
      <c r="H41" s="66"/>
      <c r="I41" s="66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2" s="99" customFormat="1">
      <c r="A42" s="80" t="s">
        <v>589</v>
      </c>
      <c r="D42" s="99" t="s">
        <v>55</v>
      </c>
      <c r="F42" s="102"/>
      <c r="G42" s="105">
        <f t="shared" si="2"/>
        <v>5499.25</v>
      </c>
      <c r="H42" s="106"/>
      <c r="I42" s="106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2">
      <c r="A43" s="67">
        <v>42324</v>
      </c>
      <c r="B43" s="99">
        <v>17</v>
      </c>
      <c r="C43" s="99" t="s">
        <v>590</v>
      </c>
      <c r="D43" s="99" t="s">
        <v>66</v>
      </c>
      <c r="E43" s="63">
        <v>100644</v>
      </c>
      <c r="F43" s="64"/>
      <c r="G43" s="6">
        <f t="shared" si="2"/>
        <v>5482.25</v>
      </c>
      <c r="H43" s="66"/>
      <c r="I43" s="64">
        <v>17</v>
      </c>
      <c r="J43" s="64"/>
      <c r="K43" s="64"/>
      <c r="L43" s="64"/>
      <c r="M43" s="64"/>
      <c r="N43" s="64"/>
      <c r="O43" s="64"/>
      <c r="P43" s="64">
        <v>17</v>
      </c>
      <c r="Q43" s="64"/>
      <c r="R43" s="64"/>
      <c r="S43" s="64"/>
      <c r="T43" s="64"/>
      <c r="U43" s="64"/>
      <c r="V43" s="63"/>
    </row>
    <row r="44" spans="1:22" s="63" customFormat="1">
      <c r="A44" s="67">
        <v>42324</v>
      </c>
      <c r="B44" s="63">
        <v>13</v>
      </c>
      <c r="C44" s="99" t="s">
        <v>57</v>
      </c>
      <c r="D44" s="99" t="s">
        <v>66</v>
      </c>
      <c r="E44" s="99">
        <v>100645</v>
      </c>
      <c r="F44" s="64"/>
      <c r="G44" s="65">
        <f t="shared" si="2"/>
        <v>5470.25</v>
      </c>
      <c r="H44" s="66"/>
      <c r="I44" s="66">
        <v>12</v>
      </c>
      <c r="J44" s="64"/>
      <c r="K44" s="64"/>
      <c r="L44" s="64"/>
      <c r="M44" s="64"/>
      <c r="N44" s="64"/>
      <c r="O44" s="64"/>
      <c r="P44" s="64"/>
      <c r="Q44" s="64">
        <v>12</v>
      </c>
      <c r="R44" s="64"/>
      <c r="S44" s="64"/>
      <c r="T44" s="64"/>
      <c r="U44" s="64"/>
    </row>
    <row r="45" spans="1:22" s="63" customFormat="1">
      <c r="A45" s="67">
        <v>42324</v>
      </c>
      <c r="B45" s="63">
        <v>14</v>
      </c>
      <c r="C45" s="99" t="s">
        <v>591</v>
      </c>
      <c r="D45" s="99" t="s">
        <v>66</v>
      </c>
      <c r="E45" s="99">
        <v>100646</v>
      </c>
      <c r="F45" s="64"/>
      <c r="G45" s="65">
        <f t="shared" si="2"/>
        <v>5465.25</v>
      </c>
      <c r="H45" s="66"/>
      <c r="I45" s="64">
        <v>5</v>
      </c>
      <c r="J45" s="64"/>
      <c r="K45" s="64"/>
      <c r="L45" s="64"/>
      <c r="M45" s="64">
        <v>5</v>
      </c>
      <c r="N45" s="64"/>
      <c r="O45" s="64"/>
      <c r="P45" s="64"/>
      <c r="Q45" s="64"/>
      <c r="R45" s="64"/>
      <c r="S45" s="64"/>
      <c r="T45" s="64"/>
      <c r="U45" s="64"/>
    </row>
    <row r="46" spans="1:22" s="63" customFormat="1">
      <c r="A46" s="67">
        <v>42324</v>
      </c>
      <c r="B46" s="63">
        <v>15</v>
      </c>
      <c r="C46" s="99" t="s">
        <v>472</v>
      </c>
      <c r="D46" s="99" t="s">
        <v>66</v>
      </c>
      <c r="E46" s="99">
        <v>100647</v>
      </c>
      <c r="F46" s="64"/>
      <c r="G46" s="65">
        <f t="shared" si="2"/>
        <v>4960.25</v>
      </c>
      <c r="H46" s="66"/>
      <c r="I46" s="64">
        <v>505</v>
      </c>
      <c r="J46" s="64"/>
      <c r="K46" s="64"/>
      <c r="L46" s="64">
        <v>505</v>
      </c>
      <c r="M46" s="64"/>
      <c r="N46" s="64"/>
      <c r="O46" s="64"/>
      <c r="P46" s="64"/>
      <c r="Q46" s="64"/>
      <c r="R46" s="64"/>
      <c r="S46" s="64"/>
      <c r="T46" s="64"/>
      <c r="U46" s="64"/>
    </row>
    <row r="47" spans="1:22">
      <c r="A47" s="67">
        <v>42324</v>
      </c>
      <c r="B47" s="99">
        <v>16</v>
      </c>
      <c r="C47" s="99" t="s">
        <v>475</v>
      </c>
      <c r="D47" s="99" t="s">
        <v>66</v>
      </c>
      <c r="E47" s="99">
        <v>100648</v>
      </c>
      <c r="F47" s="64"/>
      <c r="G47" s="6">
        <f t="shared" si="2"/>
        <v>4494.55</v>
      </c>
      <c r="H47" s="16"/>
      <c r="I47" s="2">
        <v>465.7</v>
      </c>
      <c r="J47" s="2"/>
      <c r="K47" s="2">
        <v>437.8</v>
      </c>
      <c r="L47" s="2"/>
      <c r="M47" s="2">
        <v>12.3</v>
      </c>
      <c r="N47" s="2"/>
      <c r="O47" s="2">
        <v>15.6</v>
      </c>
      <c r="Q47" s="2"/>
      <c r="R47" s="2"/>
      <c r="S47" s="2"/>
      <c r="T47" s="2"/>
    </row>
    <row r="48" spans="1:22" s="63" customFormat="1">
      <c r="A48" s="67">
        <v>42324</v>
      </c>
      <c r="B48" s="99">
        <v>16</v>
      </c>
      <c r="C48" s="99" t="s">
        <v>592</v>
      </c>
      <c r="D48" s="99" t="s">
        <v>66</v>
      </c>
      <c r="E48" s="99">
        <v>100649</v>
      </c>
      <c r="F48" s="64"/>
      <c r="G48" s="65">
        <f t="shared" si="2"/>
        <v>4384.95</v>
      </c>
      <c r="H48" s="66"/>
      <c r="I48" s="64">
        <v>109.6</v>
      </c>
      <c r="J48" s="64"/>
      <c r="K48" s="64">
        <v>109.6</v>
      </c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2">
      <c r="A49" s="80" t="s">
        <v>593</v>
      </c>
      <c r="B49" s="63"/>
      <c r="C49" s="63"/>
      <c r="D49" s="99" t="s">
        <v>55</v>
      </c>
      <c r="E49" s="63"/>
      <c r="F49" s="64"/>
      <c r="G49" s="6">
        <f t="shared" si="2"/>
        <v>4384.95</v>
      </c>
      <c r="H49" s="16"/>
      <c r="I49" s="2"/>
      <c r="J49" s="2"/>
      <c r="L49" s="2"/>
      <c r="M49" s="2"/>
      <c r="N49" s="2"/>
      <c r="O49" s="2"/>
      <c r="Q49" s="2"/>
      <c r="R49" s="2"/>
      <c r="S49" s="2"/>
      <c r="T49" s="2"/>
    </row>
    <row r="50" spans="1:22" s="99" customFormat="1">
      <c r="A50" s="107">
        <v>42374</v>
      </c>
      <c r="C50" s="99" t="s">
        <v>594</v>
      </c>
      <c r="D50" s="99" t="s">
        <v>66</v>
      </c>
      <c r="E50" s="99" t="s">
        <v>46</v>
      </c>
      <c r="F50" s="102">
        <v>100</v>
      </c>
      <c r="G50" s="105">
        <f t="shared" si="2"/>
        <v>4484.95</v>
      </c>
      <c r="H50" s="106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</row>
    <row r="51" spans="1:22" ht="12" customHeight="1">
      <c r="A51" s="67">
        <v>42387</v>
      </c>
      <c r="B51" s="99">
        <v>18</v>
      </c>
      <c r="C51" s="99" t="s">
        <v>472</v>
      </c>
      <c r="D51" s="99" t="s">
        <v>66</v>
      </c>
      <c r="E51" s="99">
        <v>100650</v>
      </c>
      <c r="F51" s="64"/>
      <c r="G51" s="6">
        <f t="shared" si="2"/>
        <v>4259.95</v>
      </c>
      <c r="H51" s="64"/>
      <c r="I51" s="64">
        <v>225</v>
      </c>
      <c r="J51" s="64"/>
      <c r="K51" s="64"/>
      <c r="L51" s="64">
        <v>225</v>
      </c>
      <c r="M51" s="64"/>
      <c r="N51" s="64"/>
      <c r="O51" s="64"/>
      <c r="P51" s="64"/>
      <c r="Q51" s="64"/>
      <c r="R51" s="64"/>
      <c r="S51" s="64"/>
      <c r="T51" s="64"/>
      <c r="U51" s="64"/>
      <c r="V51" s="63"/>
    </row>
    <row r="52" spans="1:22" s="63" customFormat="1">
      <c r="A52" s="67">
        <v>42387</v>
      </c>
      <c r="B52" s="99">
        <v>19</v>
      </c>
      <c r="C52" s="99" t="s">
        <v>483</v>
      </c>
      <c r="D52" s="99" t="s">
        <v>66</v>
      </c>
      <c r="E52" s="99">
        <v>100651</v>
      </c>
      <c r="F52" s="64"/>
      <c r="G52" s="65">
        <f t="shared" si="2"/>
        <v>3806.35</v>
      </c>
      <c r="H52" s="64"/>
      <c r="I52" s="64">
        <v>453.6</v>
      </c>
      <c r="J52" s="64"/>
      <c r="K52" s="64">
        <v>438</v>
      </c>
      <c r="L52" s="64"/>
      <c r="M52" s="64"/>
      <c r="N52" s="64"/>
      <c r="O52" s="64">
        <v>15.6</v>
      </c>
      <c r="P52" s="64"/>
      <c r="Q52" s="64"/>
      <c r="R52" s="64"/>
      <c r="S52" s="64"/>
      <c r="T52" s="64"/>
      <c r="U52" s="64"/>
    </row>
    <row r="53" spans="1:22" s="63" customFormat="1" ht="12" customHeight="1">
      <c r="A53" s="67">
        <v>42387</v>
      </c>
      <c r="B53" s="99">
        <v>19</v>
      </c>
      <c r="C53" s="99" t="s">
        <v>595</v>
      </c>
      <c r="D53" s="99" t="s">
        <v>66</v>
      </c>
      <c r="E53" s="99">
        <v>100652</v>
      </c>
      <c r="F53" s="64"/>
      <c r="G53" s="65">
        <f t="shared" si="2"/>
        <v>3696.95</v>
      </c>
      <c r="H53" s="64"/>
      <c r="I53" s="64">
        <v>109.4</v>
      </c>
      <c r="J53" s="64"/>
      <c r="K53" s="64">
        <v>109.4</v>
      </c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2" s="99" customFormat="1">
      <c r="A54" s="107">
        <v>42395</v>
      </c>
      <c r="B54" s="99">
        <v>20</v>
      </c>
      <c r="C54" s="99" t="s">
        <v>596</v>
      </c>
      <c r="D54" s="100" t="s">
        <v>66</v>
      </c>
      <c r="E54" s="99">
        <v>100653</v>
      </c>
      <c r="F54" s="106"/>
      <c r="G54" s="105">
        <f t="shared" si="2"/>
        <v>3186.89</v>
      </c>
      <c r="H54" s="106"/>
      <c r="I54" s="102">
        <v>510.06</v>
      </c>
      <c r="J54" s="102"/>
      <c r="K54" s="102"/>
      <c r="L54" s="102"/>
      <c r="M54" s="102"/>
      <c r="N54" s="102"/>
      <c r="O54" s="102"/>
      <c r="P54" s="102"/>
      <c r="Q54" s="102"/>
      <c r="R54" s="102"/>
      <c r="S54" s="102">
        <v>510.06</v>
      </c>
      <c r="T54" s="102"/>
      <c r="U54" s="102"/>
    </row>
    <row r="55" spans="1:22" s="63" customFormat="1">
      <c r="A55" s="67">
        <v>42397</v>
      </c>
      <c r="B55" s="99"/>
      <c r="C55" s="99" t="s">
        <v>597</v>
      </c>
      <c r="D55" s="100" t="s">
        <v>66</v>
      </c>
      <c r="E55" s="99" t="s">
        <v>46</v>
      </c>
      <c r="F55" s="66">
        <v>100</v>
      </c>
      <c r="G55" s="65">
        <f t="shared" si="2"/>
        <v>3286.89</v>
      </c>
      <c r="H55" s="66"/>
      <c r="I55" s="64"/>
      <c r="J55" s="64"/>
      <c r="K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2" s="63" customFormat="1">
      <c r="A56" s="67">
        <v>42412</v>
      </c>
      <c r="B56" s="99"/>
      <c r="C56" s="99" t="s">
        <v>598</v>
      </c>
      <c r="D56" s="100" t="s">
        <v>66</v>
      </c>
      <c r="E56" s="99" t="s">
        <v>46</v>
      </c>
      <c r="F56" s="66">
        <v>100</v>
      </c>
      <c r="G56" s="65">
        <f t="shared" si="2"/>
        <v>3386.89</v>
      </c>
      <c r="H56" s="66"/>
      <c r="I56" s="64"/>
      <c r="J56" s="64"/>
      <c r="K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2">
      <c r="A57" s="67">
        <v>42394</v>
      </c>
      <c r="B57" s="99"/>
      <c r="C57" s="99" t="s">
        <v>599</v>
      </c>
      <c r="D57" s="100" t="s">
        <v>66</v>
      </c>
      <c r="E57" s="99" t="s">
        <v>44</v>
      </c>
      <c r="F57" s="64">
        <v>577.29999999999995</v>
      </c>
      <c r="G57" s="65">
        <f t="shared" si="2"/>
        <v>3964.1899999999996</v>
      </c>
      <c r="H57" s="16"/>
      <c r="I57" s="2"/>
      <c r="J57" s="2"/>
      <c r="L57" s="2"/>
      <c r="M57" s="2"/>
      <c r="N57" s="2"/>
      <c r="O57" s="2"/>
      <c r="Q57" s="2"/>
      <c r="R57" s="2"/>
      <c r="S57" s="2"/>
      <c r="T57" s="2"/>
    </row>
    <row r="58" spans="1:22">
      <c r="A58" s="80" t="s">
        <v>600</v>
      </c>
      <c r="B58" s="99"/>
      <c r="C58" s="99"/>
      <c r="D58" s="100" t="s">
        <v>55</v>
      </c>
      <c r="E58" s="99"/>
      <c r="F58" s="64"/>
      <c r="G58" s="65">
        <f t="shared" si="2"/>
        <v>3964.1899999999996</v>
      </c>
      <c r="H58" s="16"/>
      <c r="I58" s="2"/>
      <c r="L58" s="2"/>
      <c r="Q58" s="2"/>
      <c r="R58" s="2"/>
      <c r="S58" s="2"/>
      <c r="T58" s="2"/>
    </row>
    <row r="59" spans="1:22" s="99" customFormat="1">
      <c r="A59" s="107">
        <v>42450</v>
      </c>
      <c r="B59" s="99">
        <v>21</v>
      </c>
      <c r="C59" s="99" t="s">
        <v>472</v>
      </c>
      <c r="D59" s="112"/>
      <c r="E59" s="99">
        <v>100654</v>
      </c>
      <c r="F59" s="102"/>
      <c r="G59" s="105">
        <f t="shared" si="2"/>
        <v>3929.1899999999996</v>
      </c>
      <c r="H59" s="106"/>
      <c r="I59" s="102">
        <v>35</v>
      </c>
      <c r="J59" s="102"/>
      <c r="K59" s="102"/>
      <c r="L59" s="102">
        <v>35</v>
      </c>
      <c r="M59" s="102"/>
      <c r="N59" s="102"/>
      <c r="O59" s="102"/>
      <c r="P59" s="102"/>
      <c r="Q59" s="102"/>
      <c r="R59" s="102"/>
      <c r="S59" s="102"/>
      <c r="T59" s="102"/>
      <c r="U59" s="102"/>
    </row>
    <row r="60" spans="1:22">
      <c r="A60" s="67">
        <v>42450</v>
      </c>
      <c r="B60" s="63">
        <v>22</v>
      </c>
      <c r="C60" s="99" t="s">
        <v>601</v>
      </c>
      <c r="D60" s="100" t="s">
        <v>66</v>
      </c>
      <c r="E60" s="63">
        <v>100655</v>
      </c>
      <c r="F60" s="64"/>
      <c r="G60" s="65">
        <f t="shared" si="2"/>
        <v>3909.1899999999996</v>
      </c>
      <c r="H60" s="16"/>
      <c r="I60" s="2">
        <v>20</v>
      </c>
      <c r="J60" s="2"/>
      <c r="L60" s="2"/>
      <c r="M60" s="2">
        <v>20</v>
      </c>
      <c r="N60" s="2"/>
      <c r="O60" s="2"/>
      <c r="Q60" s="2"/>
      <c r="R60" s="2"/>
      <c r="S60" s="2"/>
      <c r="T60" s="2"/>
    </row>
    <row r="61" spans="1:22">
      <c r="A61" s="67">
        <v>42450</v>
      </c>
      <c r="B61" s="63">
        <v>23</v>
      </c>
      <c r="C61" s="99" t="s">
        <v>602</v>
      </c>
      <c r="D61" s="100" t="s">
        <v>66</v>
      </c>
      <c r="E61" s="63">
        <v>100656</v>
      </c>
      <c r="F61" s="64"/>
      <c r="G61" s="65">
        <f t="shared" si="2"/>
        <v>3821.1899999999996</v>
      </c>
      <c r="I61" s="2">
        <v>88</v>
      </c>
      <c r="J61" s="2"/>
      <c r="K61" s="2">
        <v>88</v>
      </c>
      <c r="L61" s="2"/>
      <c r="M61" s="2"/>
      <c r="N61" s="2"/>
      <c r="O61" s="2"/>
      <c r="U61"/>
    </row>
    <row r="62" spans="1:22">
      <c r="A62" s="67">
        <v>42450</v>
      </c>
      <c r="B62" s="100">
        <v>23</v>
      </c>
      <c r="C62" s="99" t="s">
        <v>603</v>
      </c>
      <c r="D62" s="100" t="s">
        <v>66</v>
      </c>
      <c r="E62" s="99">
        <v>100657</v>
      </c>
      <c r="F62" s="64"/>
      <c r="G62" s="65">
        <f t="shared" si="2"/>
        <v>3799.1899999999996</v>
      </c>
      <c r="I62" s="2">
        <v>22</v>
      </c>
      <c r="K62" s="2">
        <v>22</v>
      </c>
      <c r="L62" s="2"/>
      <c r="R62" s="38"/>
      <c r="S62" s="38"/>
      <c r="T62" s="34"/>
      <c r="U62" s="34"/>
      <c r="V62" s="34"/>
    </row>
    <row r="63" spans="1:22">
      <c r="A63" s="67">
        <v>42450</v>
      </c>
      <c r="B63" s="95"/>
      <c r="C63" s="108" t="s">
        <v>159</v>
      </c>
      <c r="D63" s="99" t="s">
        <v>66</v>
      </c>
      <c r="E63" s="99">
        <v>100658</v>
      </c>
      <c r="F63" s="64"/>
      <c r="G63" s="65">
        <f t="shared" si="2"/>
        <v>3749.1899999999996</v>
      </c>
      <c r="I63" s="2">
        <v>50</v>
      </c>
      <c r="L63" s="2"/>
      <c r="P63" s="2">
        <v>50</v>
      </c>
      <c r="R63" s="2"/>
      <c r="S63" s="2"/>
      <c r="T63" s="71"/>
      <c r="U63"/>
    </row>
    <row r="64" spans="1:22">
      <c r="A64" s="67">
        <v>42450</v>
      </c>
      <c r="B64" s="100">
        <v>24</v>
      </c>
      <c r="C64" s="99" t="s">
        <v>604</v>
      </c>
      <c r="D64" s="113"/>
      <c r="E64" s="99">
        <v>100659</v>
      </c>
      <c r="F64" s="64"/>
      <c r="G64" s="65">
        <f t="shared" si="2"/>
        <v>3699.1899999999996</v>
      </c>
      <c r="I64" s="2">
        <v>50</v>
      </c>
      <c r="L64" s="2"/>
      <c r="P64" s="2">
        <v>50</v>
      </c>
      <c r="R64" s="2"/>
      <c r="S64" s="2"/>
      <c r="T64" s="71"/>
      <c r="U64"/>
    </row>
    <row r="65" spans="1:21">
      <c r="A65" s="67">
        <v>42450</v>
      </c>
      <c r="B65" s="100">
        <v>25</v>
      </c>
      <c r="C65" s="99" t="s">
        <v>605</v>
      </c>
      <c r="D65" s="113"/>
      <c r="E65" s="99">
        <v>100660</v>
      </c>
      <c r="F65" s="64"/>
      <c r="G65" s="65">
        <f t="shared" si="2"/>
        <v>3649.1899999999996</v>
      </c>
      <c r="I65" s="2">
        <v>50</v>
      </c>
      <c r="L65" s="2"/>
      <c r="P65" s="2">
        <v>50</v>
      </c>
      <c r="R65" s="2"/>
      <c r="S65" s="2"/>
      <c r="T65" s="71"/>
      <c r="U65"/>
    </row>
    <row r="66" spans="1:21" s="99" customFormat="1">
      <c r="A66" s="107">
        <v>42450</v>
      </c>
      <c r="C66" s="99" t="s">
        <v>606</v>
      </c>
      <c r="D66" s="112"/>
      <c r="E66" s="99">
        <v>100661</v>
      </c>
      <c r="F66" s="102"/>
      <c r="G66" s="105">
        <f t="shared" si="2"/>
        <v>3599.1899999999996</v>
      </c>
      <c r="H66" s="102"/>
      <c r="I66" s="102">
        <v>50</v>
      </c>
      <c r="J66" s="102"/>
      <c r="K66" s="102"/>
      <c r="L66" s="102"/>
      <c r="M66" s="102"/>
      <c r="N66" s="102"/>
      <c r="O66" s="102"/>
      <c r="P66" s="102">
        <v>50</v>
      </c>
      <c r="Q66" s="102"/>
      <c r="R66" s="102"/>
      <c r="S66" s="102"/>
      <c r="T66" s="102"/>
      <c r="U66" s="102"/>
    </row>
    <row r="67" spans="1:21">
      <c r="A67" s="80" t="s">
        <v>612</v>
      </c>
      <c r="C67" s="63"/>
      <c r="D67" s="63"/>
      <c r="G67" s="65">
        <f t="shared" si="2"/>
        <v>3599.1899999999996</v>
      </c>
      <c r="H67" s="2"/>
      <c r="I67" s="2"/>
      <c r="J67" s="2"/>
      <c r="L67" s="2"/>
      <c r="M67" s="2"/>
      <c r="N67" s="2"/>
      <c r="O67" s="2"/>
      <c r="Q67" s="2"/>
      <c r="R67" s="2"/>
      <c r="S67" s="2"/>
      <c r="T67" s="71"/>
    </row>
    <row r="68" spans="1:21">
      <c r="G68" s="65">
        <f t="shared" si="2"/>
        <v>3599.1899999999996</v>
      </c>
      <c r="H68" s="2"/>
      <c r="I68" s="2"/>
      <c r="J68" s="2"/>
      <c r="L68" s="2"/>
      <c r="M68" s="2"/>
      <c r="N68" s="2"/>
      <c r="O68" s="2"/>
      <c r="Q68" s="2"/>
      <c r="R68" s="2"/>
      <c r="S68" s="2"/>
      <c r="T68" s="71"/>
    </row>
    <row r="69" spans="1:21">
      <c r="G69" s="65">
        <f t="shared" si="2"/>
        <v>3599.1899999999996</v>
      </c>
      <c r="H69" s="2"/>
      <c r="I69" s="2"/>
      <c r="J69" s="2"/>
      <c r="L69" s="2"/>
      <c r="M69" s="2"/>
      <c r="N69" s="2"/>
      <c r="O69" s="2"/>
      <c r="Q69" s="2"/>
      <c r="R69" s="2"/>
      <c r="S69" s="2"/>
      <c r="T69" s="71"/>
      <c r="U69" s="172"/>
    </row>
    <row r="70" spans="1:21">
      <c r="A70" s="110" t="s">
        <v>607</v>
      </c>
      <c r="B70" s="111"/>
      <c r="C70" s="112" t="s">
        <v>608</v>
      </c>
      <c r="G70" s="65">
        <f t="shared" si="2"/>
        <v>3599.1899999999996</v>
      </c>
      <c r="H70" s="2"/>
      <c r="I70" s="2"/>
      <c r="J70" s="2"/>
      <c r="L70" s="2"/>
      <c r="M70" s="2"/>
      <c r="N70" s="2"/>
      <c r="O70" s="2"/>
      <c r="Q70" s="2"/>
      <c r="R70" s="2"/>
      <c r="S70" s="2"/>
      <c r="T70" s="71"/>
      <c r="U70" s="172"/>
    </row>
    <row r="71" spans="1:21">
      <c r="A71" s="15"/>
      <c r="C71" s="112" t="s">
        <v>609</v>
      </c>
      <c r="G71" s="65">
        <f t="shared" si="2"/>
        <v>3599.1899999999996</v>
      </c>
      <c r="H71" s="2"/>
      <c r="I71" s="2"/>
      <c r="J71" s="2"/>
      <c r="L71" s="2"/>
      <c r="M71" s="2"/>
      <c r="N71" s="2"/>
      <c r="O71" s="2"/>
      <c r="Q71" s="2"/>
      <c r="R71" s="2"/>
      <c r="S71" s="2"/>
      <c r="T71" s="71"/>
    </row>
    <row r="72" spans="1:21">
      <c r="A72" s="15"/>
      <c r="C72" s="112" t="s">
        <v>610</v>
      </c>
      <c r="G72" s="65">
        <f t="shared" si="2"/>
        <v>3599.1899999999996</v>
      </c>
      <c r="H72" s="2"/>
      <c r="I72" s="2"/>
      <c r="J72" s="2"/>
      <c r="L72" s="2"/>
      <c r="M72" s="2"/>
      <c r="N72" s="2"/>
      <c r="O72" s="2"/>
      <c r="Q72" s="2"/>
      <c r="R72" s="2"/>
      <c r="S72" s="2"/>
      <c r="T72" s="71"/>
    </row>
    <row r="73" spans="1:21">
      <c r="A73" s="15"/>
      <c r="C73" s="112" t="s">
        <v>611</v>
      </c>
      <c r="G73" s="65">
        <f t="shared" si="2"/>
        <v>3599.1899999999996</v>
      </c>
      <c r="H73" s="2"/>
      <c r="I73" s="2"/>
      <c r="J73" s="2"/>
      <c r="L73" s="2"/>
      <c r="M73" s="2"/>
      <c r="N73" s="2"/>
      <c r="O73" s="2"/>
      <c r="Q73" s="2"/>
      <c r="R73" s="2"/>
      <c r="S73" s="71"/>
      <c r="T73" s="71"/>
    </row>
    <row r="74" spans="1:21">
      <c r="A74" s="80"/>
      <c r="G74" s="65">
        <f t="shared" si="2"/>
        <v>3599.1899999999996</v>
      </c>
      <c r="H74" s="2"/>
      <c r="I74" s="2"/>
      <c r="J74" s="2"/>
      <c r="L74" s="2"/>
      <c r="M74" s="2"/>
      <c r="N74" s="2"/>
      <c r="O74" s="2"/>
      <c r="Q74" s="2"/>
      <c r="R74" s="2"/>
      <c r="S74" s="2"/>
      <c r="T74" s="2"/>
    </row>
    <row r="75" spans="1:21">
      <c r="G75" s="65">
        <f t="shared" si="2"/>
        <v>3599.1899999999996</v>
      </c>
      <c r="T75" s="71"/>
    </row>
    <row r="76" spans="1:21">
      <c r="T76" s="71"/>
    </row>
    <row r="77" spans="1:21">
      <c r="M77" s="21" t="s">
        <v>587</v>
      </c>
      <c r="S77" s="2"/>
      <c r="T77" s="2"/>
    </row>
    <row r="78" spans="1:21">
      <c r="H78" s="21"/>
      <c r="M78" s="34"/>
      <c r="N78" s="34"/>
      <c r="O78" s="34"/>
      <c r="P78" s="35"/>
      <c r="Q78" s="34"/>
    </row>
    <row r="79" spans="1:21">
      <c r="H79" s="34"/>
      <c r="I79" s="34"/>
      <c r="J79" s="34"/>
      <c r="K79" s="35"/>
      <c r="L79" s="34"/>
      <c r="M79" t="s">
        <v>127</v>
      </c>
      <c r="O79" s="2"/>
      <c r="P79" s="64">
        <v>2200</v>
      </c>
      <c r="Q79" s="2"/>
      <c r="R79" s="20"/>
      <c r="U79"/>
    </row>
    <row r="80" spans="1:21">
      <c r="J80" s="2"/>
      <c r="K80" s="64"/>
      <c r="L80" s="2"/>
      <c r="M80" t="s">
        <v>9</v>
      </c>
      <c r="O80" s="2"/>
      <c r="P80" s="64">
        <v>2000</v>
      </c>
      <c r="Q80" s="2"/>
      <c r="U80"/>
    </row>
    <row r="81" spans="10:17" customFormat="1">
      <c r="J81" s="2"/>
      <c r="K81" s="64"/>
      <c r="L81" s="2"/>
      <c r="M81" t="s">
        <v>197</v>
      </c>
      <c r="O81" s="2"/>
      <c r="P81" s="64">
        <v>200</v>
      </c>
      <c r="Q81" s="2"/>
    </row>
    <row r="82" spans="10:17" customFormat="1">
      <c r="J82" s="2"/>
      <c r="K82" s="64"/>
      <c r="L82" s="2"/>
      <c r="M82" t="s">
        <v>11</v>
      </c>
      <c r="O82" s="2"/>
      <c r="P82" s="64">
        <v>350</v>
      </c>
      <c r="Q82" s="2"/>
    </row>
    <row r="83" spans="10:17" customFormat="1">
      <c r="J83" s="2"/>
      <c r="K83" s="64"/>
      <c r="L83" s="2"/>
      <c r="M83" t="s">
        <v>12</v>
      </c>
      <c r="O83" s="2"/>
      <c r="P83" s="64">
        <v>90</v>
      </c>
      <c r="Q83" s="2"/>
    </row>
    <row r="84" spans="10:17" customFormat="1">
      <c r="J84" s="2"/>
      <c r="K84" s="64"/>
      <c r="L84" s="2"/>
      <c r="M84" t="s">
        <v>31</v>
      </c>
      <c r="O84" s="2"/>
      <c r="P84" s="64">
        <v>200</v>
      </c>
      <c r="Q84" s="2"/>
    </row>
    <row r="85" spans="10:17" customFormat="1">
      <c r="J85" s="2"/>
      <c r="K85" s="64"/>
      <c r="L85" s="2"/>
      <c r="M85" t="s">
        <v>13</v>
      </c>
      <c r="O85" s="2"/>
      <c r="P85" s="64">
        <v>15</v>
      </c>
      <c r="Q85" s="2"/>
    </row>
    <row r="86" spans="10:17" customFormat="1">
      <c r="J86" s="2"/>
      <c r="K86" s="64"/>
      <c r="L86" s="2"/>
      <c r="M86" t="s">
        <v>14</v>
      </c>
      <c r="O86" s="2"/>
      <c r="P86" s="64">
        <v>40</v>
      </c>
      <c r="Q86" s="2"/>
    </row>
    <row r="87" spans="10:17" customFormat="1">
      <c r="J87" s="2"/>
      <c r="K87" s="64"/>
      <c r="L87" s="2"/>
      <c r="M87" t="s">
        <v>552</v>
      </c>
      <c r="O87" s="2"/>
      <c r="P87" s="102">
        <v>0</v>
      </c>
      <c r="Q87" s="2"/>
    </row>
    <row r="88" spans="10:17" customFormat="1">
      <c r="J88" s="2"/>
      <c r="K88" s="64"/>
      <c r="L88" s="2"/>
      <c r="M88" t="s">
        <v>420</v>
      </c>
      <c r="O88" s="2"/>
      <c r="P88" s="64">
        <v>45</v>
      </c>
      <c r="Q88" s="2"/>
    </row>
    <row r="89" spans="10:17" customFormat="1">
      <c r="J89" s="2"/>
      <c r="K89" s="64"/>
      <c r="L89" s="2"/>
      <c r="M89" t="s">
        <v>198</v>
      </c>
      <c r="O89" s="2"/>
      <c r="P89" s="64">
        <v>1000</v>
      </c>
      <c r="Q89" s="2"/>
    </row>
    <row r="90" spans="10:17" customFormat="1">
      <c r="J90" s="2"/>
      <c r="K90" s="64"/>
      <c r="L90" s="2"/>
      <c r="O90" s="2"/>
      <c r="P90" s="9">
        <f>SUM(P79:P89)</f>
        <v>6140</v>
      </c>
    </row>
    <row r="91" spans="10:17" customFormat="1">
      <c r="J91" s="2"/>
      <c r="K91" s="9"/>
      <c r="M91" t="s">
        <v>304</v>
      </c>
      <c r="P91" s="64">
        <v>2500</v>
      </c>
    </row>
    <row r="92" spans="10:17" customFormat="1">
      <c r="K92" s="64"/>
      <c r="M92" t="s">
        <v>380</v>
      </c>
      <c r="P92" s="64">
        <v>1200</v>
      </c>
    </row>
    <row r="93" spans="10:17" customFormat="1">
      <c r="K93" s="64"/>
      <c r="P93" s="9">
        <f>P90+P91+P92</f>
        <v>9840</v>
      </c>
    </row>
    <row r="94" spans="10:17" customFormat="1">
      <c r="K94" s="9"/>
      <c r="M94" t="s">
        <v>588</v>
      </c>
      <c r="P94" s="64">
        <v>5000</v>
      </c>
    </row>
    <row r="95" spans="10:17" customFormat="1">
      <c r="K95" s="64"/>
      <c r="P95" s="9">
        <f>P93-P94</f>
        <v>4840</v>
      </c>
    </row>
    <row r="96" spans="10:17" customFormat="1">
      <c r="K96" s="9"/>
      <c r="M96" t="s">
        <v>306</v>
      </c>
      <c r="P96" s="2">
        <v>500</v>
      </c>
      <c r="Q96" s="75"/>
    </row>
    <row r="97" spans="8:16" customFormat="1">
      <c r="K97" s="2"/>
      <c r="L97" s="75"/>
      <c r="M97" s="20" t="s">
        <v>337</v>
      </c>
      <c r="N97" s="20"/>
      <c r="O97" s="20"/>
      <c r="P97" s="7">
        <f>P95-P96</f>
        <v>4340</v>
      </c>
    </row>
    <row r="98" spans="8:16" customFormat="1">
      <c r="H98" s="20"/>
      <c r="I98" s="20"/>
      <c r="J98" s="20"/>
      <c r="K98" s="7"/>
      <c r="P98" s="2"/>
    </row>
    <row r="99" spans="8:16" customFormat="1">
      <c r="K99" s="2"/>
      <c r="M99" s="21" t="s">
        <v>469</v>
      </c>
      <c r="N99" s="21"/>
      <c r="O99" s="21"/>
      <c r="P99" s="9"/>
    </row>
    <row r="100" spans="8:16" customFormat="1">
      <c r="H100" s="21"/>
      <c r="I100" s="21"/>
      <c r="J100" s="21"/>
      <c r="K100" s="9"/>
      <c r="P100" s="2"/>
    </row>
  </sheetData>
  <mergeCells count="3">
    <mergeCell ref="C12:E12"/>
    <mergeCell ref="C13:E13"/>
    <mergeCell ref="U69:U70"/>
  </mergeCells>
  <phoneticPr fontId="3" type="noConversion"/>
  <printOptions gridLines="1"/>
  <pageMargins left="0.75000000000000011" right="0.75000000000000011" top="1" bottom="1" header="0.5" footer="0.5"/>
  <pageSetup paperSize="9" scale="47" orientation="landscape" horizontalDpi="4294967292" verticalDpi="4294967292"/>
  <extLst>
    <ext xmlns:mx="http://schemas.microsoft.com/office/mac/excel/2008/main" uri="{64002731-A6B0-56B0-2670-7721B7C09600}">
      <mx:PLV Mode="0" OnePage="0" WScale="20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25" zoomScaleNormal="125" zoomScalePageLayoutView="125" workbookViewId="0">
      <selection sqref="A1:XFD1048576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613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614</v>
      </c>
      <c r="F4" s="73"/>
      <c r="G4" s="9" t="s">
        <v>27</v>
      </c>
      <c r="H4" s="2"/>
      <c r="I4" s="2"/>
      <c r="J4" s="2"/>
      <c r="K4" s="25" t="s">
        <v>614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2299.6</v>
      </c>
      <c r="J5" s="2"/>
      <c r="K5" s="24">
        <v>2165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1955</v>
      </c>
      <c r="J6" s="2"/>
      <c r="K6" s="24">
        <v>1815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312.12</v>
      </c>
      <c r="J7" s="2"/>
      <c r="K7" s="24">
        <v>290.36</v>
      </c>
    </row>
    <row r="8" spans="1:11">
      <c r="A8" t="s">
        <v>26</v>
      </c>
      <c r="C8" s="2">
        <v>0.85</v>
      </c>
      <c r="D8" s="2"/>
      <c r="E8" s="24">
        <v>0.97</v>
      </c>
      <c r="F8" s="74"/>
      <c r="G8" s="2" t="s">
        <v>30</v>
      </c>
      <c r="H8" s="2"/>
      <c r="I8" s="2">
        <v>62.4</v>
      </c>
      <c r="J8" s="2"/>
      <c r="K8" s="24">
        <v>62.4</v>
      </c>
    </row>
    <row r="9" spans="1:11">
      <c r="A9" t="s">
        <v>258</v>
      </c>
      <c r="C9" s="48">
        <v>1060</v>
      </c>
      <c r="D9" s="48"/>
      <c r="E9" s="24">
        <v>1480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615</v>
      </c>
      <c r="C10" s="48">
        <v>577.29999999999995</v>
      </c>
      <c r="D10" s="48"/>
      <c r="E10" s="24">
        <v>0</v>
      </c>
      <c r="F10" s="72"/>
      <c r="G10" s="2" t="s">
        <v>14</v>
      </c>
      <c r="H10" s="2"/>
      <c r="I10" s="2">
        <v>30</v>
      </c>
      <c r="J10" s="2"/>
      <c r="K10" s="24">
        <v>30</v>
      </c>
    </row>
    <row r="11" spans="1:11">
      <c r="C11" s="9">
        <f>SUM(C5:C10)</f>
        <v>6324.1500000000005</v>
      </c>
      <c r="D11" s="9"/>
      <c r="E11" s="87">
        <f>SUM(E5:E10)</f>
        <v>6166.97</v>
      </c>
      <c r="F11" s="72"/>
      <c r="G11" s="2" t="s">
        <v>354</v>
      </c>
      <c r="I11" s="2">
        <v>154.87</v>
      </c>
      <c r="K11" s="24">
        <v>176.46</v>
      </c>
    </row>
    <row r="12" spans="1:11">
      <c r="A12" t="s">
        <v>34</v>
      </c>
      <c r="C12" s="2">
        <v>4614.95</v>
      </c>
      <c r="D12" s="2"/>
      <c r="E12" s="24">
        <v>4823.32</v>
      </c>
      <c r="F12" s="72"/>
      <c r="G12" s="2" t="s">
        <v>353</v>
      </c>
      <c r="I12" s="2">
        <v>42.64</v>
      </c>
      <c r="K12" s="24">
        <v>42.12</v>
      </c>
    </row>
    <row r="13" spans="1:11">
      <c r="C13" s="9">
        <f>SUM(C11:C12)</f>
        <v>10939.1</v>
      </c>
      <c r="D13" s="9"/>
      <c r="E13" s="87">
        <f>SUM(E11:E12)</f>
        <v>10990.29</v>
      </c>
      <c r="F13" s="72"/>
      <c r="G13" s="2" t="s">
        <v>490</v>
      </c>
      <c r="H13" s="2"/>
      <c r="I13" s="2">
        <v>217</v>
      </c>
      <c r="J13" s="2"/>
      <c r="K13" s="50">
        <v>217</v>
      </c>
    </row>
    <row r="14" spans="1:11">
      <c r="A14" t="s">
        <v>35</v>
      </c>
      <c r="C14" s="2">
        <v>5267.41</v>
      </c>
      <c r="D14" s="2"/>
      <c r="E14" s="24">
        <v>4614.95</v>
      </c>
      <c r="F14" s="72"/>
      <c r="G14" s="2" t="s">
        <v>566</v>
      </c>
      <c r="I14" s="2">
        <v>0</v>
      </c>
      <c r="J14" s="17"/>
      <c r="K14" s="24">
        <v>1565</v>
      </c>
    </row>
    <row r="15" spans="1:11">
      <c r="C15" s="9">
        <f>C13-C14</f>
        <v>5671.6900000000005</v>
      </c>
      <c r="D15" s="9"/>
      <c r="E15" s="87">
        <f>E13-E14</f>
        <v>6375.3400000000011</v>
      </c>
      <c r="F15" s="72"/>
      <c r="G15" s="102" t="s">
        <v>616</v>
      </c>
      <c r="I15" s="2">
        <v>76</v>
      </c>
      <c r="K15" s="24">
        <v>0</v>
      </c>
    </row>
    <row r="16" spans="1:11">
      <c r="F16" s="72"/>
      <c r="G16" s="102" t="s">
        <v>617</v>
      </c>
      <c r="I16" s="2">
        <v>510.06</v>
      </c>
      <c r="K16" s="24">
        <v>0</v>
      </c>
    </row>
    <row r="17" spans="1:12">
      <c r="A17" s="54"/>
      <c r="C17" s="2"/>
      <c r="D17" s="2"/>
      <c r="E17" s="2"/>
      <c r="F17" s="2"/>
      <c r="G17" s="2"/>
      <c r="H17" s="2"/>
      <c r="I17" s="9">
        <f>SUM(I5:I16)</f>
        <v>5671.6900000000005</v>
      </c>
      <c r="J17" s="9"/>
      <c r="K17" s="87">
        <f>SUM(K5:K16)</f>
        <v>6375.3399999999992</v>
      </c>
    </row>
    <row r="18" spans="1:12">
      <c r="C18" s="102"/>
      <c r="D18" s="2"/>
      <c r="E18" s="88"/>
      <c r="F18" s="2"/>
      <c r="J18" s="17"/>
    </row>
    <row r="19" spans="1:12">
      <c r="C19" s="9"/>
      <c r="D19" s="9"/>
      <c r="E19" s="89"/>
    </row>
    <row r="20" spans="1:12" ht="44.25">
      <c r="A20" s="96" t="s">
        <v>38</v>
      </c>
      <c r="B20" s="97"/>
      <c r="C20" s="97"/>
      <c r="D20" s="97"/>
      <c r="E20" s="97"/>
      <c r="L20" s="98"/>
    </row>
    <row r="21" spans="1:12">
      <c r="A21" s="2" t="s">
        <v>102</v>
      </c>
      <c r="B21" s="2"/>
      <c r="C21" s="2"/>
      <c r="D21" s="2"/>
      <c r="E21" s="2"/>
    </row>
    <row r="23" spans="1:12">
      <c r="A23" s="63"/>
    </row>
    <row r="27" spans="1:12">
      <c r="G27" s="63"/>
      <c r="I27" s="64"/>
    </row>
  </sheetData>
  <phoneticPr fontId="3" type="noConversion"/>
  <pageMargins left="0.75000000000000011" right="0.75000000000000011" top="1" bottom="1" header="0.5" footer="0.5"/>
  <pageSetup paperSize="0" scale="125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"/>
  <sheetViews>
    <sheetView topLeftCell="A11" zoomScale="125" zoomScaleNormal="125" zoomScalePageLayoutView="125" workbookViewId="0">
      <selection activeCell="G37" sqref="G37"/>
    </sheetView>
  </sheetViews>
  <sheetFormatPr defaultColWidth="8.85546875" defaultRowHeight="12.75"/>
  <cols>
    <col min="1" max="1" width="10.28515625" customWidth="1"/>
    <col min="2" max="2" width="4.140625" customWidth="1"/>
    <col min="3" max="3" width="27.7109375" customWidth="1"/>
    <col min="4" max="4" width="2.42578125" customWidth="1"/>
    <col min="6" max="6" width="8.85546875" style="2"/>
    <col min="9" max="9" width="9.42578125" bestFit="1" customWidth="1"/>
    <col min="11" max="11" width="8.85546875" style="2"/>
    <col min="15" max="15" width="10" customWidth="1"/>
    <col min="16" max="16" width="8.85546875" style="2"/>
    <col min="17" max="17" width="8.140625" customWidth="1"/>
    <col min="21" max="21" width="8.85546875" style="2"/>
  </cols>
  <sheetData>
    <row r="1" spans="1:22">
      <c r="A1" s="11" t="s">
        <v>618</v>
      </c>
    </row>
    <row r="2" spans="1:22">
      <c r="A2" s="11" t="s">
        <v>62</v>
      </c>
      <c r="H2" s="42"/>
      <c r="I2" s="42"/>
      <c r="J2" s="42"/>
      <c r="K2" s="43"/>
      <c r="L2" s="42"/>
      <c r="M2" s="42"/>
      <c r="N2" s="42"/>
      <c r="O2" s="42"/>
      <c r="P2" s="43"/>
      <c r="Q2" s="42"/>
      <c r="R2" s="42"/>
      <c r="S2" s="42"/>
      <c r="T2" s="42"/>
      <c r="U2" s="43"/>
    </row>
    <row r="3" spans="1:22" ht="33.75">
      <c r="A3" s="36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46" t="s">
        <v>5</v>
      </c>
      <c r="H3" s="47"/>
      <c r="I3" s="47"/>
      <c r="J3" s="47"/>
      <c r="K3" s="44"/>
      <c r="L3" s="47"/>
      <c r="M3" s="47"/>
      <c r="N3" s="47"/>
      <c r="O3" s="47"/>
      <c r="P3" s="44"/>
      <c r="Q3" s="47"/>
      <c r="R3" s="47"/>
      <c r="S3" s="47"/>
      <c r="T3" s="47"/>
      <c r="U3" s="44"/>
      <c r="V3" s="34"/>
    </row>
    <row r="4" spans="1:22">
      <c r="A4" s="85"/>
      <c r="C4" t="s">
        <v>20</v>
      </c>
      <c r="D4" t="s">
        <v>55</v>
      </c>
      <c r="E4" s="2"/>
      <c r="G4" s="40">
        <v>1668.22</v>
      </c>
      <c r="H4" s="42"/>
      <c r="I4" s="42"/>
      <c r="J4" s="42"/>
      <c r="K4" s="43"/>
      <c r="L4" s="42"/>
      <c r="M4" s="42"/>
      <c r="N4" s="42"/>
      <c r="O4" s="42"/>
      <c r="P4" s="43"/>
      <c r="Q4" s="42"/>
      <c r="R4" s="42"/>
      <c r="S4" s="42"/>
      <c r="T4" s="42"/>
      <c r="U4" s="43"/>
    </row>
    <row r="5" spans="1:22">
      <c r="A5" s="117">
        <v>42527</v>
      </c>
      <c r="C5" s="99" t="s">
        <v>300</v>
      </c>
      <c r="D5" t="s">
        <v>66</v>
      </c>
      <c r="E5" s="2"/>
      <c r="F5" s="2">
        <v>0.21</v>
      </c>
      <c r="G5" s="40">
        <f t="shared" ref="G5:G9" si="0">G4+E5+F5</f>
        <v>1668.43</v>
      </c>
      <c r="H5" s="42"/>
      <c r="I5" s="42"/>
      <c r="J5" s="42"/>
      <c r="K5" s="43"/>
      <c r="L5" s="42"/>
      <c r="M5" s="42"/>
      <c r="N5" s="42"/>
      <c r="O5" s="42"/>
      <c r="P5" s="43"/>
      <c r="Q5" s="42"/>
      <c r="R5" s="42"/>
      <c r="S5" s="42"/>
      <c r="T5" s="42"/>
      <c r="U5" s="43"/>
    </row>
    <row r="6" spans="1:22">
      <c r="A6" s="85">
        <v>42618</v>
      </c>
      <c r="C6" s="99" t="s">
        <v>300</v>
      </c>
      <c r="D6" t="s">
        <v>66</v>
      </c>
      <c r="E6" s="2"/>
      <c r="F6" s="2">
        <v>0.21</v>
      </c>
      <c r="G6" s="40">
        <f t="shared" si="0"/>
        <v>1668.64</v>
      </c>
      <c r="H6" s="42"/>
      <c r="I6" s="42"/>
      <c r="J6" s="42"/>
      <c r="K6" s="43"/>
      <c r="L6" s="42"/>
      <c r="M6" s="42"/>
      <c r="N6" s="42"/>
      <c r="O6" s="42"/>
      <c r="P6" s="43"/>
      <c r="Q6" s="42"/>
      <c r="R6" s="42"/>
      <c r="S6" s="42"/>
      <c r="T6" s="42"/>
      <c r="U6" s="43"/>
    </row>
    <row r="7" spans="1:22">
      <c r="A7" s="85">
        <v>42709</v>
      </c>
      <c r="C7" s="99" t="s">
        <v>300</v>
      </c>
      <c r="D7" t="s">
        <v>66</v>
      </c>
      <c r="E7" s="2"/>
      <c r="F7" s="2">
        <v>0.21</v>
      </c>
      <c r="G7" s="40">
        <f t="shared" si="0"/>
        <v>1668.8500000000001</v>
      </c>
      <c r="H7" s="42"/>
      <c r="I7" s="42"/>
      <c r="J7" s="42"/>
      <c r="K7" s="43"/>
      <c r="L7" s="42"/>
      <c r="M7" s="42"/>
      <c r="N7" s="42"/>
      <c r="O7" s="42"/>
      <c r="P7" s="43"/>
      <c r="Q7" s="42"/>
      <c r="R7" s="42"/>
      <c r="S7" s="42"/>
      <c r="T7" s="42"/>
      <c r="U7" s="43"/>
    </row>
    <row r="8" spans="1:22">
      <c r="A8" s="85"/>
      <c r="C8" s="99"/>
      <c r="E8" s="2"/>
      <c r="G8" s="40">
        <f t="shared" si="0"/>
        <v>1668.8500000000001</v>
      </c>
      <c r="H8" s="42"/>
      <c r="I8" s="42"/>
      <c r="J8" s="42"/>
      <c r="K8" s="43"/>
      <c r="L8" s="42"/>
      <c r="M8" s="42"/>
      <c r="N8" s="42"/>
      <c r="O8" s="42"/>
      <c r="P8" s="43"/>
      <c r="Q8" s="42"/>
      <c r="R8" s="42"/>
      <c r="S8" s="42"/>
      <c r="T8" s="42"/>
      <c r="U8" s="43"/>
    </row>
    <row r="9" spans="1:22">
      <c r="A9" s="80"/>
      <c r="C9" s="99"/>
      <c r="D9" s="99"/>
      <c r="E9" s="64"/>
      <c r="F9" s="64"/>
      <c r="G9" s="40">
        <f t="shared" si="0"/>
        <v>1668.8500000000001</v>
      </c>
      <c r="H9" s="42"/>
      <c r="I9" s="42"/>
      <c r="J9" s="42"/>
      <c r="K9" s="43"/>
      <c r="L9" s="42"/>
      <c r="M9" s="42"/>
      <c r="N9" s="42"/>
      <c r="O9" s="42"/>
      <c r="P9" s="43"/>
      <c r="Q9" s="42"/>
      <c r="R9" s="42"/>
      <c r="S9" s="42"/>
      <c r="T9" s="42"/>
      <c r="U9" s="43"/>
    </row>
    <row r="10" spans="1:22">
      <c r="A10" s="11" t="s">
        <v>42</v>
      </c>
      <c r="G10" s="2"/>
      <c r="H10" s="2"/>
      <c r="I10" s="2"/>
      <c r="J10" s="2"/>
      <c r="L10" s="2"/>
      <c r="M10" s="2"/>
      <c r="N10" s="2"/>
      <c r="O10" s="2"/>
      <c r="Q10" s="2"/>
      <c r="R10" s="2"/>
      <c r="S10" s="2"/>
      <c r="T10" s="2"/>
    </row>
    <row r="11" spans="1:22" ht="66.75">
      <c r="A11" s="12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109" t="s">
        <v>9</v>
      </c>
      <c r="M11" s="109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109" t="s">
        <v>19</v>
      </c>
      <c r="U11" s="3" t="s">
        <v>16</v>
      </c>
    </row>
    <row r="12" spans="1:22">
      <c r="A12" s="13"/>
      <c r="C12" s="170" t="s">
        <v>568</v>
      </c>
      <c r="D12" s="170"/>
      <c r="E12" s="170"/>
      <c r="F12" s="7">
        <v>5000</v>
      </c>
      <c r="G12" s="8"/>
      <c r="H12" s="45"/>
      <c r="I12" s="7">
        <f>SUM(K12:U12)</f>
        <v>6140</v>
      </c>
      <c r="J12" s="7"/>
      <c r="K12" s="7">
        <v>2200</v>
      </c>
      <c r="L12" s="7">
        <v>2000</v>
      </c>
      <c r="M12" s="7">
        <v>200</v>
      </c>
      <c r="N12" s="7">
        <v>350</v>
      </c>
      <c r="O12" s="7">
        <v>90</v>
      </c>
      <c r="P12" s="7">
        <v>200</v>
      </c>
      <c r="Q12" s="7">
        <v>15</v>
      </c>
      <c r="R12" s="7">
        <v>40</v>
      </c>
      <c r="S12" s="7">
        <v>0</v>
      </c>
      <c r="T12" s="7">
        <v>1000</v>
      </c>
      <c r="U12" s="7">
        <v>45</v>
      </c>
    </row>
    <row r="13" spans="1:22">
      <c r="A13" s="13"/>
      <c r="C13" s="170" t="s">
        <v>17</v>
      </c>
      <c r="D13" s="170"/>
      <c r="E13" s="170"/>
      <c r="F13" s="9">
        <f>SUM(F14:F75)</f>
        <v>4946</v>
      </c>
      <c r="G13" s="10"/>
      <c r="H13" s="32"/>
      <c r="I13" s="9">
        <f t="shared" ref="I13:U13" si="1">SUM(I14:I75)</f>
        <v>4687.2</v>
      </c>
      <c r="J13" s="9">
        <f t="shared" si="1"/>
        <v>0</v>
      </c>
      <c r="K13" s="9">
        <f t="shared" si="1"/>
        <v>2211.6999999999998</v>
      </c>
      <c r="L13" s="9">
        <f t="shared" si="1"/>
        <v>1775</v>
      </c>
      <c r="M13" s="9">
        <f t="shared" si="1"/>
        <v>101.23</v>
      </c>
      <c r="N13" s="9">
        <f t="shared" si="1"/>
        <v>323.07</v>
      </c>
      <c r="O13" s="9">
        <f t="shared" si="1"/>
        <v>66.3</v>
      </c>
      <c r="P13" s="9">
        <f t="shared" si="1"/>
        <v>150</v>
      </c>
      <c r="Q13" s="9">
        <f t="shared" si="1"/>
        <v>12</v>
      </c>
      <c r="R13" s="9">
        <f t="shared" si="1"/>
        <v>30</v>
      </c>
      <c r="S13" s="9">
        <f t="shared" si="1"/>
        <v>0</v>
      </c>
      <c r="T13" s="9">
        <f t="shared" si="1"/>
        <v>0</v>
      </c>
      <c r="U13" s="9">
        <f t="shared" si="1"/>
        <v>205.9</v>
      </c>
    </row>
    <row r="14" spans="1:22">
      <c r="A14" s="15"/>
      <c r="C14" s="63" t="s">
        <v>20</v>
      </c>
      <c r="G14" s="6">
        <v>3599.19</v>
      </c>
      <c r="H14" s="16"/>
      <c r="I14" s="2"/>
      <c r="J14" s="2">
        <v>188</v>
      </c>
      <c r="L14" s="2"/>
      <c r="M14" s="2"/>
      <c r="N14" s="2"/>
      <c r="O14" s="2"/>
      <c r="Q14" s="2"/>
      <c r="R14" s="2"/>
      <c r="S14" s="2"/>
      <c r="T14" s="2"/>
    </row>
    <row r="15" spans="1:22">
      <c r="A15" s="107">
        <v>42485</v>
      </c>
      <c r="B15" s="63">
        <v>1</v>
      </c>
      <c r="C15" s="99" t="s">
        <v>262</v>
      </c>
      <c r="D15" s="99" t="s">
        <v>66</v>
      </c>
      <c r="E15" s="99" t="s">
        <v>44</v>
      </c>
      <c r="F15" s="64">
        <v>2250</v>
      </c>
      <c r="G15" s="6">
        <f>G14+F15-I15-H15</f>
        <v>5849.1900000000005</v>
      </c>
      <c r="H15" s="16"/>
      <c r="I15" s="2"/>
      <c r="J15" s="2"/>
      <c r="L15" s="2"/>
      <c r="M15" s="2"/>
      <c r="N15" s="2"/>
      <c r="O15" s="2"/>
      <c r="Q15" s="2"/>
      <c r="R15" s="2"/>
      <c r="S15" s="2"/>
      <c r="T15" s="2"/>
    </row>
    <row r="16" spans="1:22">
      <c r="A16" s="107">
        <v>42485</v>
      </c>
      <c r="B16" s="63">
        <v>2</v>
      </c>
      <c r="C16" s="99" t="s">
        <v>145</v>
      </c>
      <c r="D16" s="99" t="s">
        <v>66</v>
      </c>
      <c r="E16" s="99" t="s">
        <v>44</v>
      </c>
      <c r="F16" s="64"/>
      <c r="G16" s="6">
        <f t="shared" ref="G16:G75" si="2">G15+F16-I16-H16</f>
        <v>6037.1900000000005</v>
      </c>
      <c r="H16" s="16"/>
      <c r="I16" s="2">
        <v>-188</v>
      </c>
      <c r="J16" s="2">
        <v>-188</v>
      </c>
      <c r="L16" s="2"/>
      <c r="M16" s="2"/>
      <c r="N16" s="2"/>
      <c r="O16" s="2"/>
      <c r="Q16" s="2"/>
      <c r="R16" s="2"/>
      <c r="S16" s="2"/>
      <c r="T16" s="2"/>
    </row>
    <row r="17" spans="1:22" s="63" customFormat="1">
      <c r="A17" s="107">
        <v>42489</v>
      </c>
      <c r="B17" s="63">
        <v>3</v>
      </c>
      <c r="C17" s="99" t="s">
        <v>619</v>
      </c>
      <c r="D17" s="99" t="s">
        <v>66</v>
      </c>
      <c r="E17" s="99" t="s">
        <v>46</v>
      </c>
      <c r="F17" s="64">
        <v>150</v>
      </c>
      <c r="G17" s="6">
        <f t="shared" si="2"/>
        <v>6187.1900000000005</v>
      </c>
      <c r="H17" s="66"/>
      <c r="K17" s="64"/>
      <c r="P17" s="64"/>
    </row>
    <row r="18" spans="1:22">
      <c r="A18" s="107">
        <v>42489</v>
      </c>
      <c r="B18" s="99">
        <v>4</v>
      </c>
      <c r="C18" s="99" t="s">
        <v>620</v>
      </c>
      <c r="D18" s="99" t="s">
        <v>66</v>
      </c>
      <c r="E18" s="99" t="s">
        <v>46</v>
      </c>
      <c r="F18" s="64">
        <v>30</v>
      </c>
      <c r="G18" s="6">
        <f t="shared" si="2"/>
        <v>6217.1900000000005</v>
      </c>
      <c r="H18" s="16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2" s="63" customFormat="1">
      <c r="A19" s="107">
        <v>42489</v>
      </c>
      <c r="C19" s="99" t="s">
        <v>620</v>
      </c>
      <c r="D19" s="99" t="s">
        <v>66</v>
      </c>
      <c r="E19" s="99" t="s">
        <v>44</v>
      </c>
      <c r="F19" s="64">
        <v>6</v>
      </c>
      <c r="G19" s="6">
        <f t="shared" si="2"/>
        <v>6223.1900000000005</v>
      </c>
      <c r="H19" s="6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2" s="63" customFormat="1">
      <c r="A20" s="116" t="s">
        <v>621</v>
      </c>
      <c r="C20" s="99"/>
      <c r="D20" s="99" t="s">
        <v>55</v>
      </c>
      <c r="F20" s="64"/>
      <c r="G20" s="65">
        <f t="shared" si="2"/>
        <v>6223.1900000000005</v>
      </c>
      <c r="H20" s="66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</row>
    <row r="21" spans="1:22">
      <c r="A21" s="107">
        <v>42506</v>
      </c>
      <c r="B21" s="63"/>
      <c r="C21" s="99" t="s">
        <v>622</v>
      </c>
      <c r="D21" s="99" t="s">
        <v>66</v>
      </c>
      <c r="E21" s="63">
        <v>100662</v>
      </c>
      <c r="F21" s="64"/>
      <c r="G21" s="6">
        <f t="shared" si="2"/>
        <v>6178.9900000000007</v>
      </c>
      <c r="H21" s="16"/>
      <c r="I21" s="2">
        <v>44.2</v>
      </c>
      <c r="J21" s="2"/>
      <c r="L21" s="2"/>
      <c r="M21" s="2"/>
      <c r="N21" s="2"/>
      <c r="O21" s="2"/>
      <c r="Q21" s="2"/>
      <c r="R21" s="2"/>
      <c r="S21" s="2"/>
      <c r="T21" s="2"/>
      <c r="U21" s="2">
        <v>44.2</v>
      </c>
    </row>
    <row r="22" spans="1:22">
      <c r="A22" s="107">
        <v>42506</v>
      </c>
      <c r="B22" s="63">
        <v>5</v>
      </c>
      <c r="C22" s="99" t="s">
        <v>499</v>
      </c>
      <c r="D22" s="99" t="s">
        <v>66</v>
      </c>
      <c r="E22" s="63">
        <v>100663</v>
      </c>
      <c r="F22" s="64"/>
      <c r="G22" s="6">
        <f t="shared" si="2"/>
        <v>5855.920000000001</v>
      </c>
      <c r="H22" s="66"/>
      <c r="I22" s="64">
        <v>323.07</v>
      </c>
      <c r="J22" s="64"/>
      <c r="K22" s="64"/>
      <c r="L22" s="64"/>
      <c r="M22" s="64"/>
      <c r="N22" s="64">
        <v>323.07</v>
      </c>
      <c r="O22" s="64"/>
      <c r="P22" s="64"/>
      <c r="Q22" s="64"/>
      <c r="R22" s="64"/>
      <c r="S22" s="64"/>
      <c r="T22" s="64"/>
      <c r="U22" s="64"/>
      <c r="V22" s="63"/>
    </row>
    <row r="23" spans="1:22">
      <c r="A23" s="107">
        <v>42506</v>
      </c>
      <c r="B23" s="63">
        <v>6</v>
      </c>
      <c r="C23" s="99" t="s">
        <v>500</v>
      </c>
      <c r="D23" s="99" t="s">
        <v>66</v>
      </c>
      <c r="E23" s="99">
        <v>100664</v>
      </c>
      <c r="F23" s="64"/>
      <c r="G23" s="6">
        <f t="shared" si="2"/>
        <v>5754.6900000000014</v>
      </c>
      <c r="H23" s="16"/>
      <c r="I23" s="2">
        <v>101.23</v>
      </c>
      <c r="J23" s="2"/>
      <c r="L23" s="2"/>
      <c r="M23" s="2">
        <v>101.23</v>
      </c>
      <c r="N23" s="2"/>
      <c r="O23" s="2"/>
      <c r="Q23" s="2"/>
      <c r="R23" s="2"/>
      <c r="S23" s="2"/>
      <c r="T23" s="2"/>
    </row>
    <row r="24" spans="1:22">
      <c r="A24" s="107">
        <v>42506</v>
      </c>
      <c r="B24" s="99">
        <v>7</v>
      </c>
      <c r="C24" s="99" t="s">
        <v>472</v>
      </c>
      <c r="D24" s="99" t="s">
        <v>66</v>
      </c>
      <c r="E24" s="99">
        <v>100665</v>
      </c>
      <c r="F24" s="64"/>
      <c r="G24" s="6">
        <f t="shared" si="2"/>
        <v>5529.6900000000014</v>
      </c>
      <c r="H24" s="16"/>
      <c r="I24" s="2">
        <v>225</v>
      </c>
      <c r="J24" s="2"/>
      <c r="L24" s="2">
        <v>225</v>
      </c>
      <c r="M24" s="2"/>
      <c r="N24" s="2"/>
      <c r="O24" s="2"/>
      <c r="Q24" s="2"/>
      <c r="R24" s="2"/>
      <c r="S24" s="2"/>
      <c r="T24" s="2"/>
    </row>
    <row r="25" spans="1:22">
      <c r="A25" s="107">
        <v>42506</v>
      </c>
      <c r="B25" s="99">
        <v>8</v>
      </c>
      <c r="C25" s="99" t="s">
        <v>539</v>
      </c>
      <c r="D25" s="99" t="s">
        <v>66</v>
      </c>
      <c r="E25" s="99">
        <v>100666</v>
      </c>
      <c r="F25" s="64"/>
      <c r="G25" s="6">
        <f t="shared" si="2"/>
        <v>5499.6900000000014</v>
      </c>
      <c r="H25" s="16"/>
      <c r="I25" s="2">
        <v>30</v>
      </c>
      <c r="J25" s="2"/>
      <c r="L25" s="2"/>
      <c r="M25" s="2"/>
      <c r="N25" s="2"/>
      <c r="O25" s="2"/>
      <c r="Q25" s="2"/>
      <c r="R25" s="2">
        <v>30</v>
      </c>
      <c r="S25" s="2"/>
      <c r="T25" s="2"/>
    </row>
    <row r="26" spans="1:22" s="63" customFormat="1">
      <c r="A26" s="107">
        <v>42506</v>
      </c>
      <c r="B26" s="99">
        <v>9</v>
      </c>
      <c r="C26" s="99" t="s">
        <v>370</v>
      </c>
      <c r="D26" s="99" t="s">
        <v>66</v>
      </c>
      <c r="E26" s="99">
        <v>100667</v>
      </c>
      <c r="F26" s="64"/>
      <c r="G26" s="65">
        <f t="shared" si="2"/>
        <v>5046.0900000000011</v>
      </c>
      <c r="H26" s="66"/>
      <c r="I26" s="64">
        <v>453.6</v>
      </c>
      <c r="J26" s="64"/>
      <c r="K26" s="64">
        <v>438</v>
      </c>
      <c r="L26" s="64"/>
      <c r="M26" s="64"/>
      <c r="N26" s="64"/>
      <c r="O26" s="64">
        <v>15.6</v>
      </c>
      <c r="P26" s="64"/>
      <c r="Q26" s="64"/>
      <c r="R26" s="64"/>
      <c r="S26" s="64"/>
      <c r="T26" s="64"/>
      <c r="U26" s="64"/>
    </row>
    <row r="27" spans="1:22" s="63" customFormat="1">
      <c r="A27" s="107">
        <v>42506</v>
      </c>
      <c r="B27" s="99">
        <v>9</v>
      </c>
      <c r="C27" s="99" t="s">
        <v>623</v>
      </c>
      <c r="D27" s="99" t="s">
        <v>66</v>
      </c>
      <c r="E27" s="99">
        <v>100668</v>
      </c>
      <c r="F27" s="64"/>
      <c r="G27" s="65">
        <f t="shared" si="2"/>
        <v>4936.6900000000014</v>
      </c>
      <c r="H27" s="66"/>
      <c r="I27" s="64">
        <v>109.4</v>
      </c>
      <c r="J27" s="64"/>
      <c r="K27" s="64">
        <v>109.4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2" s="63" customFormat="1">
      <c r="A28" s="116" t="s">
        <v>624</v>
      </c>
      <c r="D28" s="99" t="s">
        <v>55</v>
      </c>
      <c r="F28" s="64"/>
      <c r="G28" s="65">
        <f t="shared" si="2"/>
        <v>4936.6900000000014</v>
      </c>
      <c r="H28" s="66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</row>
    <row r="29" spans="1:22" s="63" customFormat="1">
      <c r="A29" s="107">
        <v>42569</v>
      </c>
      <c r="B29" s="99">
        <v>10</v>
      </c>
      <c r="C29" s="99" t="s">
        <v>472</v>
      </c>
      <c r="D29" s="99" t="s">
        <v>66</v>
      </c>
      <c r="E29" s="99">
        <v>100669</v>
      </c>
      <c r="F29" s="64"/>
      <c r="G29" s="65">
        <f t="shared" si="2"/>
        <v>4386.6900000000014</v>
      </c>
      <c r="H29" s="66"/>
      <c r="I29" s="66">
        <v>550</v>
      </c>
      <c r="J29" s="64"/>
      <c r="K29" s="64"/>
      <c r="L29" s="64">
        <v>550</v>
      </c>
      <c r="M29" s="64"/>
      <c r="N29" s="64"/>
      <c r="O29" s="64"/>
      <c r="P29" s="64"/>
      <c r="Q29" s="64"/>
      <c r="R29" s="64"/>
      <c r="S29" s="64"/>
      <c r="T29" s="64"/>
      <c r="U29" s="64"/>
    </row>
    <row r="30" spans="1:22" s="99" customFormat="1">
      <c r="A30" s="107">
        <v>42569</v>
      </c>
      <c r="C30" s="99" t="s">
        <v>625</v>
      </c>
      <c r="D30" s="99" t="s">
        <v>240</v>
      </c>
      <c r="E30" s="99">
        <v>100670</v>
      </c>
      <c r="F30" s="102"/>
      <c r="G30" s="105">
        <f t="shared" si="2"/>
        <v>4386.6900000000014</v>
      </c>
      <c r="H30" s="106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</row>
    <row r="31" spans="1:22">
      <c r="A31" s="114">
        <v>42569</v>
      </c>
      <c r="B31" s="99">
        <v>11</v>
      </c>
      <c r="C31" s="99" t="s">
        <v>626</v>
      </c>
      <c r="D31" s="99" t="s">
        <v>66</v>
      </c>
      <c r="E31" s="99">
        <v>100671</v>
      </c>
      <c r="F31" s="64"/>
      <c r="G31" s="6">
        <f t="shared" si="2"/>
        <v>4339.9900000000016</v>
      </c>
      <c r="H31" s="16"/>
      <c r="I31" s="16">
        <v>46.7</v>
      </c>
      <c r="J31" s="2"/>
      <c r="L31" s="2"/>
      <c r="M31" s="2"/>
      <c r="N31" s="2"/>
      <c r="O31" s="16"/>
      <c r="Q31" s="2"/>
      <c r="R31" s="2"/>
      <c r="S31" s="2"/>
      <c r="T31" s="2"/>
      <c r="U31" s="2">
        <v>46.7</v>
      </c>
    </row>
    <row r="32" spans="1:22">
      <c r="A32" s="116" t="s">
        <v>627</v>
      </c>
      <c r="B32" s="63"/>
      <c r="C32" s="99"/>
      <c r="D32" s="99" t="s">
        <v>55</v>
      </c>
      <c r="E32" s="99"/>
      <c r="F32" s="64"/>
      <c r="G32" s="6">
        <f t="shared" si="2"/>
        <v>4339.9900000000016</v>
      </c>
      <c r="H32" s="16"/>
      <c r="I32" s="2"/>
      <c r="J32" s="2"/>
      <c r="L32" s="2"/>
      <c r="M32" s="2"/>
      <c r="N32" s="2"/>
      <c r="O32" s="2"/>
      <c r="Q32" s="2"/>
      <c r="R32" s="2"/>
      <c r="S32" s="2"/>
      <c r="T32" s="2"/>
    </row>
    <row r="33" spans="1:22">
      <c r="A33" s="107">
        <v>42632</v>
      </c>
      <c r="B33" s="63">
        <v>12</v>
      </c>
      <c r="C33" s="99" t="s">
        <v>472</v>
      </c>
      <c r="D33" s="99" t="s">
        <v>66</v>
      </c>
      <c r="E33" s="99">
        <v>100672</v>
      </c>
      <c r="F33" s="64"/>
      <c r="G33" s="6">
        <f t="shared" si="2"/>
        <v>3854.9900000000016</v>
      </c>
      <c r="H33" s="16"/>
      <c r="I33" s="2">
        <v>485</v>
      </c>
      <c r="J33" s="2"/>
      <c r="L33" s="2">
        <v>485</v>
      </c>
      <c r="M33" s="2"/>
      <c r="N33" s="2"/>
      <c r="O33" s="2"/>
      <c r="Q33" s="2"/>
      <c r="R33" s="2"/>
      <c r="S33" s="2"/>
      <c r="T33" s="2"/>
    </row>
    <row r="34" spans="1:22" s="99" customFormat="1">
      <c r="A34" s="107">
        <v>42632</v>
      </c>
      <c r="B34" s="99">
        <v>13</v>
      </c>
      <c r="C34" s="99" t="s">
        <v>463</v>
      </c>
      <c r="D34" s="99" t="s">
        <v>66</v>
      </c>
      <c r="E34" s="99">
        <v>100673</v>
      </c>
      <c r="F34" s="102"/>
      <c r="G34" s="105">
        <f t="shared" si="2"/>
        <v>3391.1100000000015</v>
      </c>
      <c r="H34" s="106"/>
      <c r="I34" s="102">
        <v>463.88</v>
      </c>
      <c r="J34" s="102"/>
      <c r="K34" s="102">
        <v>446.98</v>
      </c>
      <c r="L34" s="102"/>
      <c r="M34" s="102"/>
      <c r="N34" s="102"/>
      <c r="O34" s="102">
        <v>16.899999999999999</v>
      </c>
      <c r="P34" s="102"/>
      <c r="Q34" s="102"/>
      <c r="R34" s="102"/>
      <c r="S34" s="102"/>
      <c r="T34" s="102"/>
      <c r="U34" s="102"/>
    </row>
    <row r="35" spans="1:22">
      <c r="A35" s="107">
        <v>42632</v>
      </c>
      <c r="B35" s="99">
        <v>13</v>
      </c>
      <c r="C35" s="99" t="s">
        <v>628</v>
      </c>
      <c r="D35" s="99" t="s">
        <v>66</v>
      </c>
      <c r="E35" s="99">
        <v>100674</v>
      </c>
      <c r="F35" s="64"/>
      <c r="G35" s="6">
        <f t="shared" si="2"/>
        <v>3279.5100000000016</v>
      </c>
      <c r="H35" s="16"/>
      <c r="I35" s="2">
        <v>111.6</v>
      </c>
      <c r="J35" s="2"/>
      <c r="K35" s="2">
        <v>111.6</v>
      </c>
      <c r="L35" s="2"/>
      <c r="M35" s="2"/>
      <c r="N35" s="2"/>
      <c r="O35" s="2"/>
      <c r="Q35" s="2"/>
      <c r="R35" s="2"/>
      <c r="S35" s="2"/>
      <c r="T35" s="2"/>
    </row>
    <row r="36" spans="1:22" s="63" customFormat="1">
      <c r="A36" s="107">
        <v>42632</v>
      </c>
      <c r="B36" s="99">
        <v>14</v>
      </c>
      <c r="C36" s="99" t="s">
        <v>629</v>
      </c>
      <c r="D36" s="99" t="s">
        <v>66</v>
      </c>
      <c r="E36" s="99">
        <v>100675</v>
      </c>
      <c r="F36" s="64"/>
      <c r="G36" s="65">
        <f t="shared" si="2"/>
        <v>3164.5100000000016</v>
      </c>
      <c r="H36" s="66"/>
      <c r="I36" s="64">
        <v>115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>
        <v>115</v>
      </c>
    </row>
    <row r="37" spans="1:22">
      <c r="A37" s="107">
        <v>42640</v>
      </c>
      <c r="B37" s="99">
        <v>15</v>
      </c>
      <c r="C37" s="99" t="s">
        <v>630</v>
      </c>
      <c r="D37" s="99" t="s">
        <v>66</v>
      </c>
      <c r="E37" s="99" t="s">
        <v>44</v>
      </c>
      <c r="F37" s="64">
        <v>2250</v>
      </c>
      <c r="G37" s="6">
        <f t="shared" si="2"/>
        <v>5414.510000000002</v>
      </c>
      <c r="H37" s="16"/>
      <c r="I37" s="2"/>
      <c r="J37" s="2"/>
      <c r="L37" s="2"/>
      <c r="M37" s="2"/>
      <c r="N37" s="2"/>
      <c r="O37" s="2"/>
      <c r="Q37" s="2"/>
      <c r="R37" s="2"/>
      <c r="S37" s="2"/>
      <c r="T37" s="2"/>
    </row>
    <row r="38" spans="1:22">
      <c r="A38" s="107">
        <v>42650</v>
      </c>
      <c r="B38" s="99"/>
      <c r="C38" s="99" t="s">
        <v>631</v>
      </c>
      <c r="D38" s="99" t="s">
        <v>66</v>
      </c>
      <c r="E38" s="99" t="s">
        <v>46</v>
      </c>
      <c r="F38" s="64">
        <v>100</v>
      </c>
      <c r="G38" s="6">
        <f t="shared" si="2"/>
        <v>5514.510000000002</v>
      </c>
      <c r="H38" s="16"/>
      <c r="I38" s="2"/>
      <c r="J38" s="2"/>
      <c r="L38" s="2"/>
      <c r="M38" s="2"/>
      <c r="N38" s="2"/>
      <c r="O38" s="2"/>
      <c r="Q38" s="2"/>
      <c r="R38" s="2"/>
      <c r="S38" s="2"/>
      <c r="T38" s="2"/>
    </row>
    <row r="39" spans="1:22" s="63" customFormat="1">
      <c r="A39" s="107">
        <v>42674</v>
      </c>
      <c r="B39" s="99"/>
      <c r="C39" s="99" t="s">
        <v>632</v>
      </c>
      <c r="D39" s="99" t="s">
        <v>55</v>
      </c>
      <c r="E39" s="99">
        <v>100661</v>
      </c>
      <c r="F39" s="64"/>
      <c r="G39" s="65">
        <f t="shared" si="2"/>
        <v>5564.510000000002</v>
      </c>
      <c r="H39" s="66"/>
      <c r="I39" s="64">
        <v>-50</v>
      </c>
      <c r="J39" s="64"/>
      <c r="K39" s="64"/>
      <c r="L39" s="64"/>
      <c r="M39" s="64"/>
      <c r="N39" s="64"/>
      <c r="O39" s="64"/>
      <c r="P39" s="64">
        <v>-50</v>
      </c>
      <c r="Q39" s="64"/>
      <c r="R39" s="64"/>
      <c r="S39" s="64"/>
      <c r="T39" s="64"/>
      <c r="U39" s="64"/>
    </row>
    <row r="40" spans="1:22">
      <c r="A40" s="116" t="s">
        <v>633</v>
      </c>
      <c r="B40" s="99"/>
      <c r="C40" s="99"/>
      <c r="D40" s="99" t="s">
        <v>55</v>
      </c>
      <c r="E40" s="99"/>
      <c r="F40" s="64"/>
      <c r="G40" s="6">
        <f t="shared" si="2"/>
        <v>5564.510000000002</v>
      </c>
      <c r="H40" s="16"/>
      <c r="I40" s="2"/>
      <c r="J40" s="2"/>
      <c r="L40" s="2"/>
      <c r="M40" s="2"/>
      <c r="N40" s="2"/>
      <c r="O40" s="2"/>
      <c r="Q40" s="2"/>
      <c r="R40" s="2"/>
      <c r="S40" s="2"/>
      <c r="T40" s="2"/>
    </row>
    <row r="41" spans="1:22" s="63" customFormat="1">
      <c r="A41" s="107">
        <v>42695</v>
      </c>
      <c r="B41" s="63">
        <v>16</v>
      </c>
      <c r="C41" s="99" t="s">
        <v>638</v>
      </c>
      <c r="D41" s="99" t="s">
        <v>66</v>
      </c>
      <c r="E41" s="63">
        <v>100676</v>
      </c>
      <c r="F41" s="64"/>
      <c r="G41" s="65">
        <f t="shared" si="2"/>
        <v>5552.510000000002</v>
      </c>
      <c r="H41" s="66"/>
      <c r="I41" s="66">
        <v>12</v>
      </c>
      <c r="J41" s="64"/>
      <c r="K41" s="64"/>
      <c r="L41" s="64"/>
      <c r="M41" s="64"/>
      <c r="N41" s="64"/>
      <c r="O41" s="64"/>
      <c r="P41" s="64"/>
      <c r="Q41" s="64">
        <v>12</v>
      </c>
      <c r="R41" s="64"/>
      <c r="S41" s="64"/>
      <c r="T41" s="64"/>
      <c r="U41" s="64"/>
    </row>
    <row r="42" spans="1:22" s="99" customFormat="1">
      <c r="A42" s="114">
        <v>42695</v>
      </c>
      <c r="B42" s="99">
        <v>17</v>
      </c>
      <c r="C42" s="99" t="s">
        <v>472</v>
      </c>
      <c r="D42" s="99" t="s">
        <v>66</v>
      </c>
      <c r="E42" s="99">
        <v>100677</v>
      </c>
      <c r="F42" s="102"/>
      <c r="G42" s="105">
        <f t="shared" si="2"/>
        <v>5197.510000000002</v>
      </c>
      <c r="H42" s="106"/>
      <c r="I42" s="106">
        <v>355</v>
      </c>
      <c r="J42" s="102"/>
      <c r="K42" s="102"/>
      <c r="L42" s="102">
        <v>355</v>
      </c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2">
      <c r="A43" s="107">
        <v>42695</v>
      </c>
      <c r="B43" s="99">
        <v>18</v>
      </c>
      <c r="C43" s="99" t="s">
        <v>475</v>
      </c>
      <c r="D43" s="99" t="s">
        <v>66</v>
      </c>
      <c r="E43" s="99">
        <v>100678</v>
      </c>
      <c r="F43" s="64"/>
      <c r="G43" s="6">
        <f t="shared" si="2"/>
        <v>4738.3500000000022</v>
      </c>
      <c r="H43" s="66"/>
      <c r="I43" s="64">
        <v>459.16</v>
      </c>
      <c r="J43" s="64"/>
      <c r="K43" s="64">
        <v>442.26</v>
      </c>
      <c r="L43" s="64"/>
      <c r="M43" s="64"/>
      <c r="N43" s="64"/>
      <c r="O43" s="64">
        <v>16.899999999999999</v>
      </c>
      <c r="P43" s="64"/>
      <c r="Q43" s="64"/>
      <c r="R43" s="64"/>
      <c r="S43" s="64"/>
      <c r="T43" s="64"/>
      <c r="U43" s="64"/>
      <c r="V43" s="63"/>
    </row>
    <row r="44" spans="1:22" s="63" customFormat="1">
      <c r="A44" s="107">
        <v>42695</v>
      </c>
      <c r="B44" s="99">
        <v>18</v>
      </c>
      <c r="C44" s="99" t="s">
        <v>476</v>
      </c>
      <c r="D44" s="99" t="s">
        <v>66</v>
      </c>
      <c r="E44" s="99">
        <v>100679</v>
      </c>
      <c r="F44" s="64"/>
      <c r="G44" s="65">
        <f t="shared" si="2"/>
        <v>4627.7500000000018</v>
      </c>
      <c r="H44" s="66"/>
      <c r="I44" s="66">
        <v>110.6</v>
      </c>
      <c r="J44" s="64"/>
      <c r="K44" s="64">
        <v>110.6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2" s="63" customFormat="1">
      <c r="A45" s="107">
        <v>42699</v>
      </c>
      <c r="C45" s="99" t="s">
        <v>639</v>
      </c>
      <c r="D45" s="99" t="s">
        <v>66</v>
      </c>
      <c r="E45" s="99" t="s">
        <v>46</v>
      </c>
      <c r="F45" s="64">
        <v>100</v>
      </c>
      <c r="G45" s="65">
        <f t="shared" si="2"/>
        <v>4727.7500000000018</v>
      </c>
      <c r="H45" s="66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2" s="63" customFormat="1">
      <c r="A46" s="116" t="s">
        <v>640</v>
      </c>
      <c r="C46" s="99"/>
      <c r="D46" s="99" t="s">
        <v>55</v>
      </c>
      <c r="E46" s="99"/>
      <c r="F46" s="64"/>
      <c r="G46" s="65">
        <f t="shared" si="2"/>
        <v>4727.7500000000018</v>
      </c>
      <c r="H46" s="66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2">
      <c r="A47" s="107">
        <v>42751</v>
      </c>
      <c r="B47" s="99">
        <v>19</v>
      </c>
      <c r="C47" s="99" t="s">
        <v>472</v>
      </c>
      <c r="D47" s="99" t="s">
        <v>66</v>
      </c>
      <c r="E47" s="99">
        <v>100680</v>
      </c>
      <c r="F47" s="64"/>
      <c r="G47" s="6">
        <f t="shared" si="2"/>
        <v>4567.7500000000018</v>
      </c>
      <c r="H47" s="16"/>
      <c r="I47" s="2">
        <v>160</v>
      </c>
      <c r="J47" s="2"/>
      <c r="L47" s="2">
        <v>160</v>
      </c>
      <c r="M47" s="2"/>
      <c r="N47" s="2"/>
      <c r="O47" s="2"/>
      <c r="Q47" s="2"/>
      <c r="R47" s="2"/>
      <c r="S47" s="2"/>
      <c r="T47" s="2"/>
    </row>
    <row r="48" spans="1:22" s="63" customFormat="1">
      <c r="A48" s="107">
        <v>42751</v>
      </c>
      <c r="B48" s="99">
        <v>20</v>
      </c>
      <c r="C48" s="99" t="s">
        <v>483</v>
      </c>
      <c r="D48" s="99" t="s">
        <v>66</v>
      </c>
      <c r="E48" s="99">
        <v>100681</v>
      </c>
      <c r="F48" s="64"/>
      <c r="G48" s="65">
        <f t="shared" si="2"/>
        <v>4108.590000000002</v>
      </c>
      <c r="H48" s="66"/>
      <c r="I48" s="64">
        <v>459.16</v>
      </c>
      <c r="J48" s="64"/>
      <c r="K48" s="64">
        <v>442.26</v>
      </c>
      <c r="L48" s="64"/>
      <c r="M48" s="64"/>
      <c r="N48" s="64"/>
      <c r="O48" s="64">
        <v>16.899999999999999</v>
      </c>
      <c r="P48" s="64"/>
      <c r="Q48" s="64"/>
      <c r="R48" s="64"/>
      <c r="S48" s="64"/>
      <c r="T48" s="64"/>
      <c r="U48" s="64"/>
    </row>
    <row r="49" spans="1:22">
      <c r="A49" s="114">
        <v>42751</v>
      </c>
      <c r="B49" s="99">
        <v>20</v>
      </c>
      <c r="C49" s="99" t="s">
        <v>484</v>
      </c>
      <c r="D49" s="99" t="s">
        <v>66</v>
      </c>
      <c r="E49" s="99">
        <v>100682</v>
      </c>
      <c r="F49" s="64"/>
      <c r="G49" s="6">
        <f t="shared" si="2"/>
        <v>3997.9900000000021</v>
      </c>
      <c r="H49" s="16"/>
      <c r="I49" s="2">
        <v>110.6</v>
      </c>
      <c r="J49" s="2"/>
      <c r="K49" s="2">
        <v>110.6</v>
      </c>
      <c r="L49" s="2"/>
      <c r="M49" s="2"/>
      <c r="N49" s="2"/>
      <c r="O49" s="2"/>
      <c r="Q49" s="2"/>
      <c r="R49" s="2"/>
      <c r="S49" s="2"/>
      <c r="T49" s="2"/>
    </row>
    <row r="50" spans="1:22" s="99" customFormat="1">
      <c r="A50" s="107">
        <v>42776</v>
      </c>
      <c r="C50" s="99" t="s">
        <v>641</v>
      </c>
      <c r="D50" s="99" t="s">
        <v>66</v>
      </c>
      <c r="E50" s="99" t="s">
        <v>46</v>
      </c>
      <c r="F50" s="102">
        <v>60</v>
      </c>
      <c r="G50" s="105">
        <f t="shared" si="2"/>
        <v>4057.9900000000021</v>
      </c>
      <c r="H50" s="106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</row>
    <row r="51" spans="1:22" ht="12" customHeight="1">
      <c r="A51" s="116" t="s">
        <v>642</v>
      </c>
      <c r="B51" s="99"/>
      <c r="C51" s="99"/>
      <c r="D51" s="99" t="s">
        <v>55</v>
      </c>
      <c r="E51" s="99"/>
      <c r="F51" s="64"/>
      <c r="G51" s="6">
        <f t="shared" si="2"/>
        <v>4057.9900000000021</v>
      </c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3"/>
    </row>
    <row r="52" spans="1:22" s="63" customFormat="1">
      <c r="A52" s="107">
        <v>42814</v>
      </c>
      <c r="B52" s="99">
        <v>21</v>
      </c>
      <c r="C52" s="99" t="s">
        <v>159</v>
      </c>
      <c r="D52" s="119"/>
      <c r="E52" s="99">
        <v>100683</v>
      </c>
      <c r="F52" s="64"/>
      <c r="G52" s="65">
        <f t="shared" si="2"/>
        <v>4007.9900000000021</v>
      </c>
      <c r="H52" s="64"/>
      <c r="I52" s="64">
        <v>50</v>
      </c>
      <c r="J52" s="64"/>
      <c r="K52" s="64"/>
      <c r="L52" s="64"/>
      <c r="M52" s="64"/>
      <c r="N52" s="64"/>
      <c r="O52" s="64"/>
      <c r="P52" s="64">
        <v>50</v>
      </c>
      <c r="Q52" s="64"/>
      <c r="R52" s="64"/>
      <c r="S52" s="64"/>
      <c r="T52" s="64"/>
      <c r="U52" s="64"/>
    </row>
    <row r="53" spans="1:22" s="63" customFormat="1" ht="12" customHeight="1">
      <c r="A53" s="107">
        <v>42814</v>
      </c>
      <c r="B53" s="99">
        <v>22</v>
      </c>
      <c r="C53" s="99" t="s">
        <v>560</v>
      </c>
      <c r="D53" s="99" t="s">
        <v>66</v>
      </c>
      <c r="E53" s="99">
        <v>100684</v>
      </c>
      <c r="F53" s="64"/>
      <c r="G53" s="65">
        <f t="shared" si="2"/>
        <v>3957.9900000000021</v>
      </c>
      <c r="H53" s="64"/>
      <c r="I53" s="64">
        <v>50</v>
      </c>
      <c r="J53" s="64"/>
      <c r="K53" s="64"/>
      <c r="L53" s="64"/>
      <c r="M53" s="64"/>
      <c r="N53" s="64"/>
      <c r="O53" s="64"/>
      <c r="P53" s="64">
        <v>50</v>
      </c>
      <c r="Q53" s="64"/>
      <c r="R53" s="64"/>
      <c r="S53" s="64"/>
      <c r="T53" s="64"/>
      <c r="U53" s="64"/>
    </row>
    <row r="54" spans="1:22" s="99" customFormat="1">
      <c r="A54" s="107">
        <v>42814</v>
      </c>
      <c r="B54" s="99">
        <v>23</v>
      </c>
      <c r="C54" s="99" t="s">
        <v>643</v>
      </c>
      <c r="D54" s="100" t="s">
        <v>66</v>
      </c>
      <c r="E54" s="99">
        <v>100685</v>
      </c>
      <c r="F54" s="106"/>
      <c r="G54" s="105">
        <f t="shared" si="2"/>
        <v>3907.9900000000021</v>
      </c>
      <c r="H54" s="106"/>
      <c r="I54" s="102">
        <v>50</v>
      </c>
      <c r="J54" s="102"/>
      <c r="K54" s="102"/>
      <c r="L54" s="102"/>
      <c r="M54" s="102"/>
      <c r="N54" s="102"/>
      <c r="O54" s="102"/>
      <c r="P54" s="102">
        <v>50</v>
      </c>
      <c r="Q54" s="102"/>
      <c r="R54" s="102"/>
      <c r="S54" s="102"/>
      <c r="T54" s="102"/>
      <c r="U54" s="102"/>
    </row>
    <row r="55" spans="1:22" s="63" customFormat="1">
      <c r="A55" s="107">
        <v>42814</v>
      </c>
      <c r="B55" s="99">
        <v>24</v>
      </c>
      <c r="C55" s="99" t="s">
        <v>644</v>
      </c>
      <c r="D55" s="100" t="s">
        <v>66</v>
      </c>
      <c r="E55" s="99">
        <v>100686</v>
      </c>
      <c r="F55" s="66"/>
      <c r="G55" s="65">
        <f t="shared" si="2"/>
        <v>3857.9900000000021</v>
      </c>
      <c r="H55" s="66"/>
      <c r="I55" s="64">
        <v>50</v>
      </c>
      <c r="J55" s="64"/>
      <c r="K55" s="64"/>
      <c r="M55" s="64"/>
      <c r="N55" s="64"/>
      <c r="O55" s="64"/>
      <c r="P55" s="64">
        <v>50</v>
      </c>
      <c r="Q55" s="64"/>
      <c r="R55" s="64"/>
      <c r="S55" s="64"/>
      <c r="T55" s="64"/>
      <c r="U55" s="64"/>
    </row>
    <row r="56" spans="1:22" s="63" customFormat="1">
      <c r="A56" s="116" t="s">
        <v>646</v>
      </c>
      <c r="B56" s="99"/>
      <c r="C56" s="99"/>
      <c r="D56" s="100" t="s">
        <v>55</v>
      </c>
      <c r="E56" s="99"/>
      <c r="F56" s="66"/>
      <c r="G56" s="65">
        <f t="shared" si="2"/>
        <v>3857.9900000000021</v>
      </c>
      <c r="H56" s="66"/>
      <c r="I56" s="64"/>
      <c r="J56" s="64"/>
      <c r="K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2">
      <c r="A57" s="107"/>
      <c r="B57" s="99"/>
      <c r="C57" s="99"/>
      <c r="D57" s="100"/>
      <c r="E57" s="99"/>
      <c r="F57" s="64"/>
      <c r="G57" s="65">
        <f t="shared" si="2"/>
        <v>3857.9900000000021</v>
      </c>
      <c r="H57" s="16"/>
      <c r="I57" s="2"/>
      <c r="J57" s="2"/>
      <c r="L57" s="2"/>
      <c r="M57" s="2"/>
      <c r="N57" s="2"/>
      <c r="O57" s="2"/>
      <c r="Q57" s="2"/>
      <c r="R57" s="2"/>
      <c r="S57" s="2"/>
      <c r="T57" s="2"/>
    </row>
    <row r="58" spans="1:22">
      <c r="A58" s="114"/>
      <c r="B58" s="99"/>
      <c r="C58" s="99"/>
      <c r="D58" s="100"/>
      <c r="E58" s="99"/>
      <c r="F58" s="64"/>
      <c r="G58" s="65">
        <f t="shared" si="2"/>
        <v>3857.9900000000021</v>
      </c>
      <c r="H58" s="16"/>
      <c r="I58" s="2"/>
      <c r="L58" s="2"/>
      <c r="Q58" s="2"/>
      <c r="R58" s="2"/>
      <c r="S58" s="2"/>
      <c r="T58" s="2"/>
    </row>
    <row r="59" spans="1:22" s="99" customFormat="1">
      <c r="A59" s="107"/>
      <c r="B59" s="119"/>
      <c r="C59" s="99" t="s">
        <v>645</v>
      </c>
      <c r="D59" s="119"/>
      <c r="F59" s="102"/>
      <c r="G59" s="105">
        <f t="shared" si="2"/>
        <v>3857.9900000000021</v>
      </c>
      <c r="H59" s="106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</row>
    <row r="60" spans="1:22">
      <c r="A60" s="107"/>
      <c r="B60" s="63"/>
      <c r="C60" s="99"/>
      <c r="D60" s="100"/>
      <c r="E60" s="63"/>
      <c r="F60" s="64"/>
      <c r="G60" s="65">
        <f t="shared" si="2"/>
        <v>3857.9900000000021</v>
      </c>
      <c r="H60" s="16"/>
      <c r="I60" s="2"/>
      <c r="J60" s="2"/>
      <c r="L60" s="2"/>
      <c r="M60" s="2"/>
      <c r="N60" s="2"/>
      <c r="O60" s="2"/>
      <c r="Q60" s="2"/>
      <c r="R60" s="2"/>
      <c r="S60" s="2"/>
      <c r="T60" s="2"/>
    </row>
    <row r="61" spans="1:22">
      <c r="A61" s="107"/>
      <c r="B61" s="63"/>
      <c r="C61" s="99"/>
      <c r="D61" s="100"/>
      <c r="E61" s="63"/>
      <c r="F61" s="64"/>
      <c r="G61" s="65">
        <f t="shared" si="2"/>
        <v>3857.9900000000021</v>
      </c>
      <c r="I61" s="2"/>
      <c r="J61" s="2"/>
      <c r="L61" s="2"/>
      <c r="M61" s="2"/>
      <c r="N61" s="2"/>
      <c r="O61" s="2"/>
      <c r="U61"/>
    </row>
    <row r="62" spans="1:22">
      <c r="A62" s="107"/>
      <c r="B62" s="100"/>
      <c r="C62" s="99"/>
      <c r="D62" s="100"/>
      <c r="E62" s="99"/>
      <c r="F62" s="64"/>
      <c r="G62" s="65">
        <f t="shared" si="2"/>
        <v>3857.9900000000021</v>
      </c>
      <c r="I62" s="2"/>
      <c r="L62" s="2"/>
      <c r="R62" s="38"/>
      <c r="S62" s="38"/>
      <c r="T62" s="34"/>
      <c r="U62" s="34"/>
      <c r="V62" s="34"/>
    </row>
    <row r="63" spans="1:22">
      <c r="A63" s="107"/>
      <c r="B63" s="95"/>
      <c r="C63" s="108"/>
      <c r="D63" s="99"/>
      <c r="E63" s="99"/>
      <c r="F63" s="64"/>
      <c r="G63" s="65">
        <f t="shared" si="2"/>
        <v>3857.9900000000021</v>
      </c>
      <c r="I63" s="2"/>
      <c r="L63" s="2"/>
      <c r="R63" s="2"/>
      <c r="S63" s="2"/>
      <c r="T63" s="71"/>
      <c r="U63"/>
    </row>
    <row r="64" spans="1:22">
      <c r="A64" s="107"/>
      <c r="B64" s="100"/>
      <c r="C64" s="99"/>
      <c r="D64" s="95"/>
      <c r="E64" s="99"/>
      <c r="F64" s="64"/>
      <c r="G64" s="65">
        <f t="shared" si="2"/>
        <v>3857.9900000000021</v>
      </c>
      <c r="I64" s="2"/>
      <c r="L64" s="2"/>
      <c r="R64" s="2"/>
      <c r="S64" s="2"/>
      <c r="T64" s="71"/>
      <c r="U64"/>
    </row>
    <row r="65" spans="1:21">
      <c r="A65" s="107"/>
      <c r="B65" s="100"/>
      <c r="C65" s="99"/>
      <c r="D65" s="95"/>
      <c r="E65" s="99"/>
      <c r="F65" s="64"/>
      <c r="G65" s="65">
        <f t="shared" si="2"/>
        <v>3857.9900000000021</v>
      </c>
      <c r="I65" s="2"/>
      <c r="L65" s="2"/>
      <c r="R65" s="2"/>
      <c r="S65" s="2"/>
      <c r="T65" s="71"/>
      <c r="U65"/>
    </row>
    <row r="66" spans="1:21" s="99" customFormat="1">
      <c r="A66" s="107"/>
      <c r="D66" s="100"/>
      <c r="F66" s="102"/>
      <c r="G66" s="105">
        <f t="shared" si="2"/>
        <v>3857.9900000000021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</row>
    <row r="67" spans="1:21">
      <c r="A67" s="114"/>
      <c r="C67" s="63"/>
      <c r="D67" s="63"/>
      <c r="G67" s="65">
        <f t="shared" si="2"/>
        <v>3857.9900000000021</v>
      </c>
      <c r="H67" s="2"/>
      <c r="I67" s="2"/>
      <c r="J67" s="2"/>
      <c r="L67" s="2"/>
      <c r="M67" s="2"/>
      <c r="N67" s="2"/>
      <c r="O67" s="2"/>
      <c r="Q67" s="2"/>
      <c r="R67" s="2"/>
      <c r="S67" s="2"/>
      <c r="T67" s="71"/>
    </row>
    <row r="68" spans="1:21">
      <c r="A68" s="99"/>
      <c r="G68" s="65">
        <f t="shared" si="2"/>
        <v>3857.9900000000021</v>
      </c>
      <c r="H68" s="2"/>
      <c r="I68" s="2"/>
      <c r="J68" s="2"/>
      <c r="L68" s="2"/>
      <c r="M68" s="2"/>
      <c r="N68" s="2"/>
      <c r="O68" s="2"/>
      <c r="Q68" s="2"/>
      <c r="R68" s="2"/>
      <c r="S68" s="2"/>
      <c r="T68" s="71"/>
    </row>
    <row r="69" spans="1:21">
      <c r="A69" s="99"/>
      <c r="G69" s="65">
        <f t="shared" si="2"/>
        <v>3857.9900000000021</v>
      </c>
      <c r="H69" s="2"/>
      <c r="I69" s="2"/>
      <c r="J69" s="2"/>
      <c r="L69" s="2"/>
      <c r="M69" s="2"/>
      <c r="N69" s="2"/>
      <c r="O69" s="2"/>
      <c r="Q69" s="2"/>
      <c r="R69" s="2"/>
      <c r="S69" s="2"/>
      <c r="T69" s="71"/>
      <c r="U69" s="172"/>
    </row>
    <row r="70" spans="1:21">
      <c r="A70" s="115"/>
      <c r="B70" s="17"/>
      <c r="C70" s="100"/>
      <c r="G70" s="65">
        <f t="shared" si="2"/>
        <v>3857.9900000000021</v>
      </c>
      <c r="H70" s="2"/>
      <c r="I70" s="2"/>
      <c r="J70" s="2"/>
      <c r="L70" s="2"/>
      <c r="M70" s="2"/>
      <c r="N70" s="2"/>
      <c r="O70" s="2"/>
      <c r="Q70" s="2"/>
      <c r="R70" s="2"/>
      <c r="S70" s="2"/>
      <c r="T70" s="71"/>
      <c r="U70" s="172"/>
    </row>
    <row r="71" spans="1:21">
      <c r="A71" s="107"/>
      <c r="C71" s="100"/>
      <c r="G71" s="65">
        <f t="shared" si="2"/>
        <v>3857.9900000000021</v>
      </c>
      <c r="H71" s="2"/>
      <c r="I71" s="2"/>
      <c r="J71" s="2"/>
      <c r="L71" s="2"/>
      <c r="M71" s="2"/>
      <c r="N71" s="2"/>
      <c r="O71" s="2"/>
      <c r="Q71" s="2"/>
      <c r="R71" s="2"/>
      <c r="S71" s="2"/>
      <c r="T71" s="71"/>
    </row>
    <row r="72" spans="1:21">
      <c r="A72" s="107"/>
      <c r="C72" s="100"/>
      <c r="G72" s="65">
        <f t="shared" si="2"/>
        <v>3857.9900000000021</v>
      </c>
      <c r="H72" s="2"/>
      <c r="I72" s="2"/>
      <c r="J72" s="2"/>
      <c r="L72" s="2"/>
      <c r="M72" s="2"/>
      <c r="N72" s="2"/>
      <c r="O72" s="2"/>
      <c r="Q72" s="2"/>
      <c r="R72" s="2"/>
      <c r="S72" s="2"/>
      <c r="T72" s="71"/>
    </row>
    <row r="73" spans="1:21">
      <c r="A73" s="107"/>
      <c r="C73" s="100"/>
      <c r="G73" s="65">
        <f t="shared" si="2"/>
        <v>3857.9900000000021</v>
      </c>
      <c r="H73" s="2"/>
      <c r="I73" s="2"/>
      <c r="J73" s="2"/>
      <c r="L73" s="2"/>
      <c r="M73" s="2"/>
      <c r="N73" s="2"/>
      <c r="O73" s="2"/>
      <c r="Q73" s="2"/>
      <c r="R73" s="2"/>
      <c r="S73" s="71"/>
      <c r="T73" s="71"/>
    </row>
    <row r="74" spans="1:21">
      <c r="A74" s="114"/>
      <c r="G74" s="65">
        <f t="shared" si="2"/>
        <v>3857.9900000000021</v>
      </c>
      <c r="H74" s="2"/>
      <c r="I74" s="2"/>
      <c r="J74" s="2"/>
      <c r="L74" s="2"/>
      <c r="M74" s="2"/>
      <c r="N74" s="2"/>
      <c r="O74" s="2"/>
      <c r="Q74" s="2"/>
      <c r="R74" s="2"/>
      <c r="S74" s="2"/>
      <c r="T74" s="2"/>
    </row>
    <row r="75" spans="1:21">
      <c r="A75" s="99"/>
      <c r="G75" s="65">
        <f t="shared" si="2"/>
        <v>3857.9900000000021</v>
      </c>
      <c r="T75" s="71"/>
    </row>
    <row r="76" spans="1:21">
      <c r="T76" s="71"/>
    </row>
    <row r="77" spans="1:21">
      <c r="M77" s="21" t="s">
        <v>634</v>
      </c>
      <c r="S77" s="2"/>
      <c r="T77" s="2"/>
    </row>
    <row r="78" spans="1:21">
      <c r="H78" s="21"/>
      <c r="M78" s="34"/>
      <c r="N78" s="34"/>
      <c r="O78" s="34"/>
      <c r="P78" s="35"/>
      <c r="Q78" s="34"/>
    </row>
    <row r="79" spans="1:21">
      <c r="H79" s="34"/>
      <c r="I79" s="34"/>
      <c r="J79" s="34"/>
      <c r="K79" s="35"/>
      <c r="L79" s="34"/>
      <c r="M79" t="s">
        <v>127</v>
      </c>
      <c r="O79" s="2"/>
      <c r="P79" s="64">
        <v>2235</v>
      </c>
      <c r="Q79" s="2"/>
      <c r="R79" s="20"/>
      <c r="U79"/>
    </row>
    <row r="80" spans="1:21">
      <c r="J80" s="2"/>
      <c r="K80" s="64"/>
      <c r="L80" s="2"/>
      <c r="M80" t="s">
        <v>9</v>
      </c>
      <c r="O80" s="2"/>
      <c r="P80" s="64">
        <v>2350</v>
      </c>
      <c r="Q80" s="2"/>
      <c r="U80"/>
    </row>
    <row r="81" spans="10:17" customFormat="1">
      <c r="J81" s="2"/>
      <c r="K81" s="64"/>
      <c r="L81" s="2"/>
      <c r="M81" t="s">
        <v>197</v>
      </c>
      <c r="O81" s="2"/>
      <c r="P81" s="64">
        <v>200</v>
      </c>
      <c r="Q81" s="2"/>
    </row>
    <row r="82" spans="10:17" customFormat="1">
      <c r="J82" s="2"/>
      <c r="K82" s="64"/>
      <c r="L82" s="2"/>
      <c r="M82" t="s">
        <v>11</v>
      </c>
      <c r="O82" s="2"/>
      <c r="P82" s="64">
        <v>400</v>
      </c>
      <c r="Q82" s="2"/>
    </row>
    <row r="83" spans="10:17" customFormat="1">
      <c r="J83" s="2"/>
      <c r="K83" s="64"/>
      <c r="L83" s="2"/>
      <c r="M83" t="s">
        <v>12</v>
      </c>
      <c r="O83" s="2"/>
      <c r="P83" s="64">
        <v>90</v>
      </c>
      <c r="Q83" s="2"/>
    </row>
    <row r="84" spans="10:17" customFormat="1">
      <c r="J84" s="2"/>
      <c r="K84" s="64"/>
      <c r="L84" s="2"/>
      <c r="M84" t="s">
        <v>31</v>
      </c>
      <c r="O84" s="2"/>
      <c r="P84" s="64">
        <v>200</v>
      </c>
      <c r="Q84" s="2"/>
    </row>
    <row r="85" spans="10:17" customFormat="1">
      <c r="J85" s="2"/>
      <c r="K85" s="64"/>
      <c r="L85" s="2"/>
      <c r="M85" t="s">
        <v>13</v>
      </c>
      <c r="O85" s="2"/>
      <c r="P85" s="64">
        <v>15</v>
      </c>
      <c r="Q85" s="2"/>
    </row>
    <row r="86" spans="10:17" customFormat="1">
      <c r="J86" s="2"/>
      <c r="K86" s="64"/>
      <c r="L86" s="2"/>
      <c r="M86" t="s">
        <v>14</v>
      </c>
      <c r="O86" s="2"/>
      <c r="P86" s="64">
        <v>40</v>
      </c>
      <c r="Q86" s="2"/>
    </row>
    <row r="87" spans="10:17" customFormat="1">
      <c r="J87" s="2"/>
      <c r="K87" s="64"/>
      <c r="L87" s="2"/>
      <c r="M87" t="s">
        <v>552</v>
      </c>
      <c r="O87" s="2"/>
      <c r="P87" s="102">
        <v>0</v>
      </c>
      <c r="Q87" s="2"/>
    </row>
    <row r="88" spans="10:17" customFormat="1">
      <c r="J88" s="2"/>
      <c r="K88" s="64"/>
      <c r="L88" s="2"/>
      <c r="M88" t="s">
        <v>420</v>
      </c>
      <c r="O88" s="2"/>
      <c r="P88" s="64">
        <v>50</v>
      </c>
      <c r="Q88" s="2"/>
    </row>
    <row r="89" spans="10:17" customFormat="1">
      <c r="J89" s="2"/>
      <c r="K89" s="64"/>
      <c r="L89" s="2"/>
      <c r="M89" t="s">
        <v>198</v>
      </c>
      <c r="O89" s="2"/>
      <c r="P89" s="64">
        <v>1000</v>
      </c>
      <c r="Q89" s="2"/>
    </row>
    <row r="90" spans="10:17" customFormat="1">
      <c r="J90" s="2"/>
      <c r="K90" s="64"/>
      <c r="L90" s="2"/>
      <c r="O90" s="2"/>
      <c r="P90" s="9">
        <f>SUM(P79:P89)</f>
        <v>6580</v>
      </c>
    </row>
    <row r="91" spans="10:17" customFormat="1">
      <c r="J91" s="2"/>
      <c r="K91" s="9"/>
      <c r="M91" t="s">
        <v>635</v>
      </c>
      <c r="P91" s="64">
        <v>2500</v>
      </c>
    </row>
    <row r="92" spans="10:17" customFormat="1">
      <c r="K92" s="64"/>
      <c r="M92" t="s">
        <v>636</v>
      </c>
      <c r="P92" s="64">
        <v>450</v>
      </c>
    </row>
    <row r="93" spans="10:17" customFormat="1">
      <c r="K93" s="64"/>
      <c r="M93" t="s">
        <v>637</v>
      </c>
      <c r="P93" s="2">
        <v>500</v>
      </c>
    </row>
    <row r="94" spans="10:17" customFormat="1">
      <c r="K94" s="9"/>
      <c r="P94" s="9">
        <f>P90+P91+P92+P93</f>
        <v>10030</v>
      </c>
    </row>
    <row r="95" spans="10:17" customFormat="1">
      <c r="K95" s="64"/>
      <c r="M95" t="s">
        <v>588</v>
      </c>
      <c r="P95" s="64">
        <v>5000</v>
      </c>
    </row>
    <row r="96" spans="10:17" customFormat="1">
      <c r="K96" s="9"/>
      <c r="P96" s="9">
        <f>P94-P95</f>
        <v>5030</v>
      </c>
      <c r="Q96" s="75"/>
    </row>
    <row r="97" spans="8:16" customFormat="1">
      <c r="K97" s="2"/>
      <c r="L97" s="75"/>
      <c r="M97" t="s">
        <v>306</v>
      </c>
      <c r="P97" s="2">
        <v>500</v>
      </c>
    </row>
    <row r="98" spans="8:16" customFormat="1">
      <c r="H98" s="20"/>
      <c r="I98" s="20"/>
      <c r="J98" s="20"/>
      <c r="K98" s="7"/>
      <c r="M98" s="20" t="s">
        <v>337</v>
      </c>
      <c r="N98" s="20"/>
      <c r="O98" s="20"/>
      <c r="P98" s="7">
        <f>P96-P97</f>
        <v>4530</v>
      </c>
    </row>
    <row r="99" spans="8:16" customFormat="1">
      <c r="K99" s="2"/>
      <c r="P99" s="2"/>
    </row>
    <row r="100" spans="8:16" customFormat="1">
      <c r="H100" s="21"/>
      <c r="I100" s="21"/>
      <c r="J100" s="21"/>
      <c r="K100" s="9"/>
      <c r="M100" s="21" t="s">
        <v>469</v>
      </c>
      <c r="N100" s="21"/>
      <c r="O100" s="21"/>
      <c r="P100" s="9"/>
    </row>
  </sheetData>
  <mergeCells count="3">
    <mergeCell ref="C12:E12"/>
    <mergeCell ref="C13:E13"/>
    <mergeCell ref="U69:U70"/>
  </mergeCells>
  <phoneticPr fontId="3" type="noConversion"/>
  <printOptions gridLines="1"/>
  <pageMargins left="0.75000000000000011" right="0.75000000000000011" top="1" bottom="1" header="0.5" footer="0.5"/>
  <pageSetup paperSize="0" scale="47" orientation="landscape" horizontalDpi="4294967292" verticalDpi="4294967292"/>
  <extLst>
    <ext xmlns:mx="http://schemas.microsoft.com/office/mac/excel/2008/main" uri="{64002731-A6B0-56B0-2670-7721B7C09600}">
      <mx:PLV Mode="0" OnePage="0" WScale="200"/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="125" zoomScaleNormal="125" zoomScalePageLayoutView="125" workbookViewId="0">
      <selection activeCell="H29" sqref="H29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647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648</v>
      </c>
      <c r="F4" s="73"/>
      <c r="G4" s="9" t="s">
        <v>27</v>
      </c>
      <c r="H4" s="2"/>
      <c r="I4" s="2"/>
      <c r="J4" s="2"/>
      <c r="K4" s="25" t="s">
        <v>648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2211.6999999999998</v>
      </c>
      <c r="J5" s="2"/>
      <c r="K5" s="24">
        <v>2299.6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1775</v>
      </c>
      <c r="J6" s="2"/>
      <c r="K6" s="24">
        <v>1955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323.07</v>
      </c>
      <c r="J7" s="2"/>
      <c r="K7" s="24">
        <v>312.12</v>
      </c>
    </row>
    <row r="8" spans="1:11">
      <c r="A8" t="s">
        <v>26</v>
      </c>
      <c r="C8" s="2">
        <v>0.63</v>
      </c>
      <c r="D8" s="2"/>
      <c r="E8" s="24">
        <v>0.85</v>
      </c>
      <c r="F8" s="74"/>
      <c r="G8" s="2" t="s">
        <v>30</v>
      </c>
      <c r="H8" s="2"/>
      <c r="I8" s="2">
        <v>66.3</v>
      </c>
      <c r="J8" s="2"/>
      <c r="K8" s="24">
        <v>62.4</v>
      </c>
    </row>
    <row r="9" spans="1:11">
      <c r="A9" t="s">
        <v>258</v>
      </c>
      <c r="C9" s="48">
        <v>260</v>
      </c>
      <c r="D9" s="48"/>
      <c r="E9" s="24">
        <v>1060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615</v>
      </c>
      <c r="C10" s="48">
        <v>0</v>
      </c>
      <c r="D10" s="48"/>
      <c r="E10" s="24">
        <v>577.29999999999995</v>
      </c>
      <c r="F10" s="72"/>
      <c r="G10" s="2" t="s">
        <v>14</v>
      </c>
      <c r="H10" s="2"/>
      <c r="I10" s="2">
        <v>30</v>
      </c>
      <c r="J10" s="2"/>
      <c r="K10" s="24">
        <v>30</v>
      </c>
    </row>
    <row r="11" spans="1:11">
      <c r="C11" s="9">
        <f>SUM(C5:C10)</f>
        <v>4946.63</v>
      </c>
      <c r="D11" s="9"/>
      <c r="E11" s="87">
        <f>SUM(E5:E10)</f>
        <v>6324.1500000000005</v>
      </c>
      <c r="F11" s="72"/>
      <c r="G11" s="2" t="s">
        <v>354</v>
      </c>
      <c r="I11" s="2">
        <v>101.23</v>
      </c>
      <c r="K11" s="24">
        <v>154.87</v>
      </c>
    </row>
    <row r="12" spans="1:11">
      <c r="A12" t="s">
        <v>34</v>
      </c>
      <c r="C12" s="2">
        <v>5267.41</v>
      </c>
      <c r="D12" s="2"/>
      <c r="E12" s="24">
        <v>4614.95</v>
      </c>
      <c r="F12" s="72"/>
      <c r="G12" s="2" t="s">
        <v>353</v>
      </c>
      <c r="I12" s="2">
        <v>44.2</v>
      </c>
      <c r="K12" s="24">
        <v>42.64</v>
      </c>
    </row>
    <row r="13" spans="1:11">
      <c r="C13" s="9">
        <f>SUM(C11:C12)</f>
        <v>10214.040000000001</v>
      </c>
      <c r="D13" s="9"/>
      <c r="E13" s="87">
        <f>SUM(E11:E12)</f>
        <v>10939.1</v>
      </c>
      <c r="F13" s="72"/>
      <c r="G13" s="2" t="s">
        <v>490</v>
      </c>
      <c r="H13" s="2"/>
      <c r="I13" s="16">
        <v>150</v>
      </c>
      <c r="J13" s="2"/>
      <c r="K13" s="50">
        <v>217</v>
      </c>
    </row>
    <row r="14" spans="1:11">
      <c r="A14" t="s">
        <v>35</v>
      </c>
      <c r="C14" s="2">
        <v>5526.84</v>
      </c>
      <c r="D14" s="2"/>
      <c r="E14" s="24">
        <v>5267.41</v>
      </c>
      <c r="F14" s="72"/>
      <c r="G14" s="2" t="s">
        <v>650</v>
      </c>
      <c r="I14" s="16">
        <v>46.7</v>
      </c>
      <c r="J14" s="17"/>
      <c r="K14" s="24">
        <v>0</v>
      </c>
    </row>
    <row r="15" spans="1:11">
      <c r="C15" s="9">
        <f>C13-C14</f>
        <v>4687.2000000000007</v>
      </c>
      <c r="D15" s="9"/>
      <c r="E15" s="87">
        <f>E13-E14</f>
        <v>5671.6900000000005</v>
      </c>
      <c r="F15" s="72"/>
      <c r="G15" s="102" t="s">
        <v>649</v>
      </c>
      <c r="I15" s="16">
        <v>115</v>
      </c>
      <c r="K15" s="24">
        <v>76</v>
      </c>
    </row>
    <row r="16" spans="1:11">
      <c r="F16" s="72"/>
      <c r="G16" s="102" t="s">
        <v>617</v>
      </c>
      <c r="I16" s="16">
        <v>0</v>
      </c>
      <c r="K16" s="24">
        <v>510.06</v>
      </c>
    </row>
    <row r="17" spans="1:12">
      <c r="A17" s="54"/>
      <c r="C17" s="2"/>
      <c r="D17" s="2"/>
      <c r="E17" s="2"/>
      <c r="F17" s="2"/>
      <c r="G17" s="2"/>
      <c r="H17" s="2"/>
      <c r="I17" s="9">
        <f>SUM(I5:I16)</f>
        <v>4875.1999999999989</v>
      </c>
      <c r="J17" s="9"/>
      <c r="K17" s="87">
        <f>SUM(K5:K16)</f>
        <v>5671.6900000000005</v>
      </c>
    </row>
    <row r="18" spans="1:12">
      <c r="C18" s="102"/>
      <c r="D18" s="2"/>
      <c r="E18" s="88"/>
      <c r="F18" s="2"/>
      <c r="G18" s="2" t="s">
        <v>651</v>
      </c>
      <c r="I18" s="16">
        <v>188</v>
      </c>
      <c r="J18" s="17"/>
      <c r="K18" s="24">
        <v>0</v>
      </c>
    </row>
    <row r="19" spans="1:12">
      <c r="C19" s="9"/>
      <c r="D19" s="9"/>
      <c r="E19" s="89"/>
      <c r="I19" s="9">
        <f>I17-I18</f>
        <v>4687.1999999999989</v>
      </c>
      <c r="K19" s="120">
        <f>K17-K18</f>
        <v>5671.6900000000005</v>
      </c>
    </row>
    <row r="20" spans="1:12" ht="44.25">
      <c r="A20" s="96" t="s">
        <v>38</v>
      </c>
      <c r="B20" s="97"/>
      <c r="C20" s="97"/>
      <c r="D20" s="97"/>
      <c r="E20" s="97"/>
      <c r="G20" s="173" t="s">
        <v>652</v>
      </c>
      <c r="H20" s="173"/>
      <c r="L20" s="98"/>
    </row>
    <row r="21" spans="1:12">
      <c r="A21" s="2" t="s">
        <v>102</v>
      </c>
      <c r="B21" s="2"/>
      <c r="C21" s="2"/>
      <c r="D21" s="2"/>
      <c r="E21" s="2"/>
    </row>
    <row r="23" spans="1:12">
      <c r="A23" s="63"/>
    </row>
    <row r="27" spans="1:12">
      <c r="G27" s="63"/>
      <c r="I27" s="64"/>
    </row>
  </sheetData>
  <mergeCells count="1">
    <mergeCell ref="G20:H20"/>
  </mergeCells>
  <phoneticPr fontId="3" type="noConversion"/>
  <pageMargins left="0.75000000000000011" right="0.75000000000000011" top="1" bottom="1" header="0.5" footer="0.5"/>
  <pageSetup paperSize="0" scale="13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1"/>
  <sheetViews>
    <sheetView topLeftCell="A5" zoomScale="125" zoomScaleNormal="125" zoomScalePageLayoutView="125" workbookViewId="0">
      <selection activeCell="G40" sqref="G40"/>
    </sheetView>
  </sheetViews>
  <sheetFormatPr defaultColWidth="8.85546875" defaultRowHeight="12.75"/>
  <cols>
    <col min="1" max="1" width="9.42578125" style="125" customWidth="1"/>
    <col min="2" max="2" width="4.140625" customWidth="1"/>
    <col min="3" max="3" width="27.7109375" customWidth="1"/>
    <col min="4" max="4" width="2.42578125" customWidth="1"/>
    <col min="6" max="6" width="8.85546875" style="2"/>
    <col min="9" max="9" width="9.42578125" bestFit="1" customWidth="1"/>
    <col min="11" max="11" width="8.85546875" style="2"/>
    <col min="15" max="15" width="10" customWidth="1"/>
    <col min="16" max="16" width="8.85546875" style="2"/>
    <col min="17" max="17" width="8.140625" customWidth="1"/>
    <col min="21" max="21" width="8.85546875" style="2"/>
  </cols>
  <sheetData>
    <row r="1" spans="1:22">
      <c r="A1" s="121" t="s">
        <v>653</v>
      </c>
    </row>
    <row r="2" spans="1:22">
      <c r="A2" s="121" t="s">
        <v>62</v>
      </c>
      <c r="H2" s="42"/>
      <c r="I2" s="42"/>
      <c r="J2" s="42"/>
      <c r="K2" s="43"/>
      <c r="L2" s="42"/>
      <c r="M2" s="42"/>
      <c r="N2" s="42"/>
      <c r="O2" s="42"/>
      <c r="P2" s="43"/>
      <c r="Q2" s="42"/>
      <c r="R2" s="42"/>
      <c r="S2" s="42"/>
      <c r="T2" s="42"/>
      <c r="U2" s="43"/>
    </row>
    <row r="3" spans="1:22" ht="33.75">
      <c r="A3" s="122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46" t="s">
        <v>5</v>
      </c>
      <c r="H3" s="47"/>
      <c r="I3" s="47"/>
      <c r="J3" s="47"/>
      <c r="K3" s="44"/>
      <c r="L3" s="47"/>
      <c r="M3" s="47"/>
      <c r="N3" s="47"/>
      <c r="O3" s="47"/>
      <c r="P3" s="44"/>
      <c r="Q3" s="47"/>
      <c r="R3" s="47"/>
      <c r="S3" s="47"/>
      <c r="T3" s="47"/>
      <c r="U3" s="44"/>
      <c r="V3" s="34"/>
    </row>
    <row r="4" spans="1:22">
      <c r="A4" s="85"/>
      <c r="C4" t="s">
        <v>20</v>
      </c>
      <c r="D4" t="s">
        <v>55</v>
      </c>
      <c r="E4" s="2"/>
      <c r="G4" s="40">
        <v>1668.85</v>
      </c>
      <c r="H4" s="42"/>
      <c r="I4" s="42"/>
      <c r="J4" s="42"/>
      <c r="K4" s="43"/>
      <c r="L4" s="42"/>
      <c r="M4" s="42"/>
      <c r="N4" s="42"/>
      <c r="O4" s="42"/>
      <c r="P4" s="43"/>
      <c r="Q4" s="42"/>
      <c r="R4" s="42"/>
      <c r="S4" s="42"/>
      <c r="T4" s="42"/>
      <c r="U4" s="43"/>
    </row>
    <row r="5" spans="1:22">
      <c r="A5" s="117"/>
      <c r="C5" s="99" t="s">
        <v>300</v>
      </c>
      <c r="E5" s="2"/>
      <c r="F5" s="2">
        <v>0.28999999999999998</v>
      </c>
      <c r="G5" s="40">
        <f t="shared" ref="G5:G9" si="0">G4+E5+F5</f>
        <v>1669.1399999999999</v>
      </c>
      <c r="H5" s="42"/>
      <c r="I5" s="42"/>
      <c r="J5" s="42"/>
      <c r="K5" s="43"/>
      <c r="L5" s="42"/>
      <c r="M5" s="42"/>
      <c r="N5" s="42"/>
      <c r="O5" s="42"/>
      <c r="P5" s="43"/>
      <c r="Q5" s="42"/>
      <c r="R5" s="42"/>
      <c r="S5" s="42"/>
      <c r="T5" s="42"/>
      <c r="U5" s="43"/>
    </row>
    <row r="6" spans="1:22">
      <c r="A6" s="85"/>
      <c r="C6" s="99" t="s">
        <v>300</v>
      </c>
      <c r="E6" s="2"/>
      <c r="F6" s="2">
        <v>0.83</v>
      </c>
      <c r="G6" s="40">
        <f t="shared" si="0"/>
        <v>1669.9699999999998</v>
      </c>
      <c r="H6" s="42"/>
      <c r="I6" s="42"/>
      <c r="J6" s="42"/>
      <c r="K6" s="43"/>
      <c r="L6" s="42"/>
      <c r="M6" s="42"/>
      <c r="N6" s="42"/>
      <c r="O6" s="42"/>
      <c r="P6" s="43"/>
      <c r="Q6" s="42"/>
      <c r="R6" s="42"/>
      <c r="S6" s="42"/>
      <c r="T6" s="42"/>
      <c r="U6" s="43"/>
    </row>
    <row r="7" spans="1:22">
      <c r="A7" s="85"/>
      <c r="C7" s="99"/>
      <c r="E7" s="2"/>
      <c r="G7" s="40">
        <f t="shared" si="0"/>
        <v>1669.9699999999998</v>
      </c>
      <c r="H7" s="42"/>
      <c r="I7" s="42"/>
      <c r="J7" s="42"/>
      <c r="K7" s="43"/>
      <c r="L7" s="42"/>
      <c r="M7" s="42"/>
      <c r="N7" s="42"/>
      <c r="O7" s="42"/>
      <c r="P7" s="43"/>
      <c r="Q7" s="42"/>
      <c r="R7" s="42"/>
      <c r="S7" s="42"/>
      <c r="T7" s="42"/>
      <c r="U7" s="43"/>
    </row>
    <row r="8" spans="1:22">
      <c r="A8" s="85"/>
      <c r="C8" s="99"/>
      <c r="E8" s="2"/>
      <c r="G8" s="40">
        <f t="shared" si="0"/>
        <v>1669.9699999999998</v>
      </c>
      <c r="H8" s="42"/>
      <c r="I8" s="42"/>
      <c r="J8" s="42"/>
      <c r="K8" s="43"/>
      <c r="L8" s="42"/>
      <c r="M8" s="42"/>
      <c r="N8" s="42"/>
      <c r="O8" s="42"/>
      <c r="P8" s="43"/>
      <c r="Q8" s="42"/>
      <c r="R8" s="42"/>
      <c r="S8" s="42"/>
      <c r="T8" s="42"/>
      <c r="U8" s="43"/>
    </row>
    <row r="9" spans="1:22">
      <c r="A9" s="123"/>
      <c r="C9" s="99"/>
      <c r="D9" s="99"/>
      <c r="E9" s="64"/>
      <c r="F9" s="64"/>
      <c r="G9" s="40">
        <f t="shared" si="0"/>
        <v>1669.9699999999998</v>
      </c>
      <c r="H9" s="42"/>
      <c r="I9" s="42"/>
      <c r="J9" s="42"/>
      <c r="K9" s="43"/>
      <c r="L9" s="42"/>
      <c r="M9" s="42"/>
      <c r="N9" s="42"/>
      <c r="O9" s="42"/>
      <c r="P9" s="43"/>
      <c r="Q9" s="42"/>
      <c r="R9" s="42"/>
      <c r="S9" s="42"/>
      <c r="T9" s="42"/>
      <c r="U9" s="43"/>
    </row>
    <row r="10" spans="1:22">
      <c r="A10" s="121" t="s">
        <v>42</v>
      </c>
      <c r="G10" s="2"/>
      <c r="H10" s="2"/>
      <c r="I10" s="2"/>
      <c r="J10" s="2"/>
      <c r="L10" s="2"/>
      <c r="M10" s="2"/>
      <c r="N10" s="2"/>
      <c r="O10" s="2"/>
      <c r="Q10" s="2"/>
      <c r="R10" s="2"/>
      <c r="S10" s="2"/>
      <c r="T10" s="2"/>
    </row>
    <row r="11" spans="1:22" ht="66.75">
      <c r="A11" s="124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118" t="s">
        <v>9</v>
      </c>
      <c r="M11" s="118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118" t="s">
        <v>19</v>
      </c>
      <c r="U11" s="3" t="s">
        <v>16</v>
      </c>
    </row>
    <row r="12" spans="1:22">
      <c r="C12" s="170" t="s">
        <v>568</v>
      </c>
      <c r="D12" s="170"/>
      <c r="E12" s="170"/>
      <c r="F12" s="7">
        <v>5000</v>
      </c>
      <c r="G12" s="8"/>
      <c r="H12" s="45"/>
      <c r="I12" s="7">
        <f>SUM(K12:U12)</f>
        <v>6580</v>
      </c>
      <c r="J12" s="7"/>
      <c r="K12" s="7">
        <v>2235</v>
      </c>
      <c r="L12" s="7">
        <v>2350</v>
      </c>
      <c r="M12" s="7">
        <v>200</v>
      </c>
      <c r="N12" s="7">
        <v>400</v>
      </c>
      <c r="O12" s="7">
        <v>90</v>
      </c>
      <c r="P12" s="7">
        <v>200</v>
      </c>
      <c r="Q12" s="7">
        <v>15</v>
      </c>
      <c r="R12" s="7">
        <v>40</v>
      </c>
      <c r="S12" s="7">
        <v>0</v>
      </c>
      <c r="T12" s="7">
        <v>1000</v>
      </c>
      <c r="U12" s="7">
        <v>50</v>
      </c>
    </row>
    <row r="13" spans="1:22">
      <c r="C13" s="170" t="s">
        <v>17</v>
      </c>
      <c r="D13" s="170"/>
      <c r="E13" s="170"/>
      <c r="F13" s="9">
        <f>SUM(F14:F75)</f>
        <v>5797.66</v>
      </c>
      <c r="G13" s="10"/>
      <c r="H13" s="32"/>
      <c r="I13" s="9">
        <f t="shared" ref="I13:U13" si="1">SUM(I14:I75)</f>
        <v>8186.66</v>
      </c>
      <c r="J13" s="9">
        <f t="shared" si="1"/>
        <v>0</v>
      </c>
      <c r="K13" s="9">
        <f t="shared" si="1"/>
        <v>2233.7199999999998</v>
      </c>
      <c r="L13" s="9">
        <f t="shared" si="1"/>
        <v>1900</v>
      </c>
      <c r="M13" s="9">
        <f t="shared" si="1"/>
        <v>137.44999999999999</v>
      </c>
      <c r="N13" s="9">
        <f t="shared" si="1"/>
        <v>332.49</v>
      </c>
      <c r="O13" s="9">
        <f t="shared" si="1"/>
        <v>78</v>
      </c>
      <c r="P13" s="9">
        <f t="shared" si="1"/>
        <v>317</v>
      </c>
      <c r="Q13" s="9">
        <f t="shared" si="1"/>
        <v>12</v>
      </c>
      <c r="R13" s="9">
        <f t="shared" si="1"/>
        <v>30</v>
      </c>
      <c r="S13" s="9">
        <f t="shared" si="1"/>
        <v>0</v>
      </c>
      <c r="T13" s="9">
        <f t="shared" si="1"/>
        <v>925.5</v>
      </c>
      <c r="U13" s="9">
        <f t="shared" si="1"/>
        <v>2220.5</v>
      </c>
    </row>
    <row r="14" spans="1:22">
      <c r="C14" s="63" t="s">
        <v>20</v>
      </c>
      <c r="G14" s="6">
        <v>3857.99</v>
      </c>
      <c r="H14" s="16"/>
      <c r="I14" s="2"/>
      <c r="J14" s="2"/>
      <c r="L14" s="2"/>
      <c r="M14" s="2"/>
      <c r="N14" s="2"/>
      <c r="O14" s="2"/>
      <c r="Q14" s="2"/>
      <c r="R14" s="2"/>
      <c r="S14" s="2"/>
      <c r="T14" s="2"/>
    </row>
    <row r="15" spans="1:22">
      <c r="A15" s="117">
        <v>42850</v>
      </c>
      <c r="B15" s="63"/>
      <c r="C15" s="99" t="s">
        <v>654</v>
      </c>
      <c r="D15" s="99" t="s">
        <v>66</v>
      </c>
      <c r="E15" s="99">
        <v>100687</v>
      </c>
      <c r="F15" s="64"/>
      <c r="G15" s="6">
        <f>G14+F15-I15-H15</f>
        <v>3812.49</v>
      </c>
      <c r="H15" s="16"/>
      <c r="I15" s="2">
        <v>45.5</v>
      </c>
      <c r="J15" s="2"/>
      <c r="L15" s="2"/>
      <c r="M15" s="2"/>
      <c r="N15" s="2"/>
      <c r="O15" s="2"/>
      <c r="Q15" s="2"/>
      <c r="R15" s="2"/>
      <c r="S15" s="2"/>
      <c r="T15" s="2"/>
      <c r="U15" s="2">
        <v>45.5</v>
      </c>
    </row>
    <row r="16" spans="1:22">
      <c r="A16" s="117">
        <v>42832</v>
      </c>
      <c r="B16" s="63">
        <v>1</v>
      </c>
      <c r="C16" s="99" t="s">
        <v>655</v>
      </c>
      <c r="D16" s="99" t="s">
        <v>66</v>
      </c>
      <c r="E16" s="99" t="s">
        <v>44</v>
      </c>
      <c r="F16" s="64">
        <v>2250</v>
      </c>
      <c r="G16" s="6">
        <f t="shared" ref="G16:G75" si="2">G15+F16-I16-H16</f>
        <v>6062.49</v>
      </c>
      <c r="H16" s="16"/>
      <c r="I16" s="2"/>
      <c r="J16" s="2"/>
      <c r="L16" s="2"/>
      <c r="M16" s="2"/>
      <c r="N16" s="2"/>
      <c r="O16" s="2"/>
      <c r="Q16" s="2"/>
      <c r="R16" s="2"/>
      <c r="S16" s="2"/>
      <c r="T16" s="2"/>
    </row>
    <row r="17" spans="1:22" s="63" customFormat="1">
      <c r="A17" s="117">
        <v>42853</v>
      </c>
      <c r="B17" s="63">
        <v>2</v>
      </c>
      <c r="C17" s="99" t="s">
        <v>656</v>
      </c>
      <c r="D17" s="99" t="s">
        <v>66</v>
      </c>
      <c r="E17" s="99" t="s">
        <v>46</v>
      </c>
      <c r="F17" s="64">
        <v>30</v>
      </c>
      <c r="G17" s="6">
        <f t="shared" si="2"/>
        <v>6092.49</v>
      </c>
      <c r="H17" s="66"/>
      <c r="K17" s="64"/>
      <c r="P17" s="64"/>
    </row>
    <row r="18" spans="1:22">
      <c r="A18" s="117">
        <v>42843</v>
      </c>
      <c r="B18" s="99"/>
      <c r="C18" s="99" t="s">
        <v>657</v>
      </c>
      <c r="D18" s="99" t="s">
        <v>66</v>
      </c>
      <c r="E18" s="99" t="s">
        <v>44</v>
      </c>
      <c r="F18" s="64">
        <v>6</v>
      </c>
      <c r="G18" s="6">
        <f t="shared" si="2"/>
        <v>6098.49</v>
      </c>
      <c r="H18" s="16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2" s="63" customFormat="1">
      <c r="A19" s="126" t="s">
        <v>658</v>
      </c>
      <c r="C19" s="99"/>
      <c r="D19" s="99" t="s">
        <v>55</v>
      </c>
      <c r="E19" s="99"/>
      <c r="F19" s="64"/>
      <c r="G19" s="6">
        <f t="shared" si="2"/>
        <v>6098.49</v>
      </c>
      <c r="H19" s="6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2" s="99" customFormat="1">
      <c r="A20" s="117">
        <v>42867</v>
      </c>
      <c r="C20" s="99" t="s">
        <v>659</v>
      </c>
      <c r="D20" s="99" t="s">
        <v>66</v>
      </c>
      <c r="E20" s="99" t="s">
        <v>46</v>
      </c>
      <c r="F20" s="102">
        <v>150</v>
      </c>
      <c r="G20" s="105">
        <f t="shared" si="2"/>
        <v>6248.49</v>
      </c>
      <c r="H20" s="106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2">
      <c r="A21" s="117">
        <v>42870</v>
      </c>
      <c r="B21" s="63">
        <v>3</v>
      </c>
      <c r="C21" s="99" t="s">
        <v>660</v>
      </c>
      <c r="D21" s="99" t="s">
        <v>66</v>
      </c>
      <c r="E21" s="63">
        <v>100688</v>
      </c>
      <c r="F21" s="64"/>
      <c r="G21" s="6">
        <f t="shared" si="2"/>
        <v>5828.49</v>
      </c>
      <c r="H21" s="16"/>
      <c r="I21" s="2">
        <v>420</v>
      </c>
      <c r="J21" s="2"/>
      <c r="L21" s="2">
        <v>420</v>
      </c>
      <c r="M21" s="2"/>
      <c r="N21" s="2"/>
      <c r="O21" s="2"/>
      <c r="Q21" s="2"/>
      <c r="R21" s="2"/>
      <c r="S21" s="2"/>
      <c r="T21" s="2"/>
    </row>
    <row r="22" spans="1:22">
      <c r="A22" s="117">
        <v>42870</v>
      </c>
      <c r="B22" s="63">
        <v>4</v>
      </c>
      <c r="C22" s="99" t="s">
        <v>499</v>
      </c>
      <c r="D22" s="99" t="s">
        <v>66</v>
      </c>
      <c r="E22" s="63">
        <v>100689</v>
      </c>
      <c r="F22" s="64"/>
      <c r="G22" s="6">
        <f t="shared" si="2"/>
        <v>5496</v>
      </c>
      <c r="H22" s="66"/>
      <c r="I22" s="64">
        <v>332.49</v>
      </c>
      <c r="J22" s="64"/>
      <c r="K22" s="64"/>
      <c r="L22" s="64"/>
      <c r="M22" s="64"/>
      <c r="N22" s="64">
        <v>332.49</v>
      </c>
      <c r="O22" s="64"/>
      <c r="P22" s="64"/>
      <c r="Q22" s="64"/>
      <c r="R22" s="64"/>
      <c r="S22" s="64"/>
      <c r="T22" s="64"/>
      <c r="U22" s="64"/>
      <c r="V22" s="63"/>
    </row>
    <row r="23" spans="1:22">
      <c r="A23" s="117">
        <v>42870</v>
      </c>
      <c r="B23" s="63">
        <v>5</v>
      </c>
      <c r="C23" s="99" t="s">
        <v>661</v>
      </c>
      <c r="D23" s="99" t="s">
        <v>66</v>
      </c>
      <c r="E23" s="99">
        <v>100690</v>
      </c>
      <c r="F23" s="64"/>
      <c r="G23" s="6">
        <f t="shared" si="2"/>
        <v>5393.55</v>
      </c>
      <c r="H23" s="16"/>
      <c r="I23" s="2">
        <v>102.45</v>
      </c>
      <c r="J23" s="2"/>
      <c r="L23" s="2"/>
      <c r="M23" s="2">
        <v>102.45</v>
      </c>
      <c r="N23" s="2"/>
      <c r="O23" s="2"/>
      <c r="Q23" s="2"/>
      <c r="R23" s="2"/>
      <c r="S23" s="2"/>
      <c r="T23" s="2"/>
    </row>
    <row r="24" spans="1:22">
      <c r="A24" s="117">
        <v>42870</v>
      </c>
      <c r="B24" s="99">
        <v>6</v>
      </c>
      <c r="C24" s="99" t="s">
        <v>601</v>
      </c>
      <c r="D24" s="99" t="s">
        <v>66</v>
      </c>
      <c r="E24" s="99">
        <v>100691</v>
      </c>
      <c r="F24" s="64"/>
      <c r="G24" s="6">
        <f t="shared" si="2"/>
        <v>5373.55</v>
      </c>
      <c r="H24" s="16"/>
      <c r="I24" s="2">
        <v>20</v>
      </c>
      <c r="J24" s="2"/>
      <c r="L24" s="2"/>
      <c r="M24" s="2">
        <v>20</v>
      </c>
      <c r="N24" s="2"/>
      <c r="O24" s="2"/>
      <c r="Q24" s="2"/>
      <c r="R24" s="2"/>
      <c r="S24" s="2"/>
      <c r="T24" s="2"/>
    </row>
    <row r="25" spans="1:22">
      <c r="A25" s="117">
        <v>42870</v>
      </c>
      <c r="B25" s="99">
        <v>7</v>
      </c>
      <c r="C25" s="99" t="s">
        <v>539</v>
      </c>
      <c r="D25" s="99" t="s">
        <v>66</v>
      </c>
      <c r="E25" s="99">
        <v>100692</v>
      </c>
      <c r="F25" s="64"/>
      <c r="G25" s="6">
        <f t="shared" si="2"/>
        <v>5343.55</v>
      </c>
      <c r="H25" s="16"/>
      <c r="I25" s="2">
        <v>30</v>
      </c>
      <c r="J25" s="2"/>
      <c r="L25" s="2"/>
      <c r="M25" s="2"/>
      <c r="N25" s="2"/>
      <c r="O25" s="2"/>
      <c r="Q25" s="2"/>
      <c r="R25" s="2">
        <v>30</v>
      </c>
      <c r="S25" s="2"/>
      <c r="T25" s="2"/>
    </row>
    <row r="26" spans="1:22" s="63" customFormat="1">
      <c r="A26" s="117">
        <v>42870</v>
      </c>
      <c r="B26" s="99">
        <v>8</v>
      </c>
      <c r="C26" s="99" t="s">
        <v>662</v>
      </c>
      <c r="D26" s="99" t="s">
        <v>66</v>
      </c>
      <c r="E26" s="99">
        <v>100693</v>
      </c>
      <c r="F26" s="64"/>
      <c r="G26" s="65">
        <f t="shared" si="2"/>
        <v>4877.22</v>
      </c>
      <c r="H26" s="66"/>
      <c r="I26" s="64">
        <v>466.33</v>
      </c>
      <c r="J26" s="64"/>
      <c r="K26" s="64">
        <v>446.83</v>
      </c>
      <c r="L26" s="64"/>
      <c r="M26" s="64"/>
      <c r="N26" s="64"/>
      <c r="O26" s="64">
        <v>19.5</v>
      </c>
      <c r="P26" s="64"/>
      <c r="Q26" s="64"/>
      <c r="R26" s="64"/>
      <c r="S26" s="64"/>
      <c r="T26" s="64"/>
      <c r="U26" s="64"/>
    </row>
    <row r="27" spans="1:22" s="63" customFormat="1">
      <c r="A27" s="117">
        <v>42870</v>
      </c>
      <c r="B27" s="99">
        <v>8</v>
      </c>
      <c r="C27" s="99" t="s">
        <v>663</v>
      </c>
      <c r="D27" s="99" t="s">
        <v>66</v>
      </c>
      <c r="E27" s="99">
        <v>100694</v>
      </c>
      <c r="F27" s="64"/>
      <c r="G27" s="65">
        <f t="shared" si="2"/>
        <v>4765.62</v>
      </c>
      <c r="H27" s="66"/>
      <c r="I27" s="64">
        <v>111.6</v>
      </c>
      <c r="J27" s="64"/>
      <c r="K27" s="64">
        <v>111.6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2" s="99" customFormat="1">
      <c r="A28" s="117">
        <v>42874</v>
      </c>
      <c r="C28" s="99" t="s">
        <v>664</v>
      </c>
      <c r="D28" s="99" t="s">
        <v>66</v>
      </c>
      <c r="E28" s="99" t="s">
        <v>46</v>
      </c>
      <c r="F28" s="102">
        <v>100</v>
      </c>
      <c r="G28" s="105">
        <f t="shared" si="2"/>
        <v>4865.62</v>
      </c>
      <c r="H28" s="106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</row>
    <row r="29" spans="1:22" s="63" customFormat="1">
      <c r="A29" s="126" t="s">
        <v>665</v>
      </c>
      <c r="B29" s="99"/>
      <c r="C29" s="99"/>
      <c r="D29" s="99" t="s">
        <v>55</v>
      </c>
      <c r="E29" s="99"/>
      <c r="F29" s="64"/>
      <c r="G29" s="65">
        <f t="shared" si="2"/>
        <v>4865.62</v>
      </c>
      <c r="H29" s="66"/>
      <c r="I29" s="66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</row>
    <row r="30" spans="1:22" s="99" customFormat="1">
      <c r="A30" s="117">
        <v>42933</v>
      </c>
      <c r="B30" s="99">
        <v>9</v>
      </c>
      <c r="C30" s="99" t="s">
        <v>660</v>
      </c>
      <c r="D30" s="99" t="s">
        <v>66</v>
      </c>
      <c r="E30" s="99">
        <v>100695</v>
      </c>
      <c r="F30" s="102"/>
      <c r="G30" s="105">
        <f t="shared" si="2"/>
        <v>4380.62</v>
      </c>
      <c r="H30" s="106"/>
      <c r="I30" s="102">
        <v>485</v>
      </c>
      <c r="J30" s="102"/>
      <c r="K30" s="102"/>
      <c r="L30" s="102">
        <v>485</v>
      </c>
      <c r="M30" s="102"/>
      <c r="N30" s="102"/>
      <c r="O30" s="102"/>
      <c r="P30" s="102"/>
      <c r="Q30" s="102"/>
      <c r="R30" s="102"/>
      <c r="S30" s="102"/>
      <c r="T30" s="102"/>
      <c r="U30" s="102"/>
    </row>
    <row r="31" spans="1:22">
      <c r="A31" s="127">
        <v>42933</v>
      </c>
      <c r="B31" s="99">
        <v>10</v>
      </c>
      <c r="C31" s="99" t="s">
        <v>666</v>
      </c>
      <c r="D31" s="99" t="s">
        <v>66</v>
      </c>
      <c r="E31" s="99">
        <v>100696</v>
      </c>
      <c r="F31" s="64"/>
      <c r="G31" s="6">
        <f t="shared" si="2"/>
        <v>3415.12</v>
      </c>
      <c r="H31" s="16"/>
      <c r="I31" s="16">
        <v>965.5</v>
      </c>
      <c r="J31" s="2"/>
      <c r="L31" s="2"/>
      <c r="M31" s="2"/>
      <c r="N31" s="2"/>
      <c r="O31" s="16"/>
      <c r="Q31" s="2"/>
      <c r="R31" s="2"/>
      <c r="S31" s="2"/>
      <c r="T31" s="2">
        <v>965.5</v>
      </c>
    </row>
    <row r="32" spans="1:22" s="99" customFormat="1">
      <c r="A32" s="117">
        <v>42944</v>
      </c>
      <c r="C32" s="99" t="s">
        <v>667</v>
      </c>
      <c r="D32" s="99" t="s">
        <v>66</v>
      </c>
      <c r="E32" s="99" t="s">
        <v>46</v>
      </c>
      <c r="F32" s="102">
        <v>200</v>
      </c>
      <c r="G32" s="105">
        <f t="shared" si="2"/>
        <v>3615.12</v>
      </c>
      <c r="H32" s="106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</row>
    <row r="33" spans="1:22">
      <c r="A33" s="117">
        <v>42944</v>
      </c>
      <c r="B33" s="63"/>
      <c r="C33" s="99" t="s">
        <v>668</v>
      </c>
      <c r="D33" s="99" t="s">
        <v>66</v>
      </c>
      <c r="E33" s="99" t="s">
        <v>46</v>
      </c>
      <c r="F33" s="64"/>
      <c r="G33" s="6">
        <f t="shared" si="2"/>
        <v>3655.12</v>
      </c>
      <c r="H33" s="16"/>
      <c r="I33" s="2">
        <v>-40</v>
      </c>
      <c r="J33" s="2"/>
      <c r="L33" s="2"/>
      <c r="M33" s="2"/>
      <c r="N33" s="2"/>
      <c r="O33" s="2"/>
      <c r="Q33" s="2"/>
      <c r="R33" s="2"/>
      <c r="S33" s="2"/>
      <c r="T33" s="2">
        <v>-40</v>
      </c>
    </row>
    <row r="34" spans="1:22" s="99" customFormat="1">
      <c r="A34" s="126" t="s">
        <v>669</v>
      </c>
      <c r="D34" s="99" t="s">
        <v>240</v>
      </c>
      <c r="F34" s="102"/>
      <c r="G34" s="10">
        <f t="shared" si="2"/>
        <v>3655.12</v>
      </c>
      <c r="H34" s="106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</row>
    <row r="35" spans="1:22">
      <c r="A35" s="117">
        <v>43000</v>
      </c>
      <c r="B35" s="99"/>
      <c r="C35" s="99" t="s">
        <v>670</v>
      </c>
      <c r="D35" s="99" t="s">
        <v>66</v>
      </c>
      <c r="E35" s="99" t="s">
        <v>46</v>
      </c>
      <c r="F35" s="64">
        <v>120</v>
      </c>
      <c r="G35" s="6">
        <f t="shared" si="2"/>
        <v>3775.12</v>
      </c>
      <c r="H35" s="16"/>
      <c r="I35" s="2"/>
      <c r="J35" s="2"/>
      <c r="L35" s="2"/>
      <c r="M35" s="2"/>
      <c r="N35" s="2"/>
      <c r="O35" s="2"/>
      <c r="Q35" s="2"/>
      <c r="R35" s="2"/>
      <c r="S35" s="2"/>
      <c r="T35" s="2"/>
    </row>
    <row r="36" spans="1:22" s="63" customFormat="1">
      <c r="A36" s="117">
        <v>43003</v>
      </c>
      <c r="B36" s="99">
        <v>11</v>
      </c>
      <c r="C36" s="99" t="s">
        <v>660</v>
      </c>
      <c r="D36" s="99" t="s">
        <v>66</v>
      </c>
      <c r="E36" s="99">
        <v>100697</v>
      </c>
      <c r="F36" s="64"/>
      <c r="G36" s="65">
        <f t="shared" si="2"/>
        <v>3290.12</v>
      </c>
      <c r="H36" s="66"/>
      <c r="I36" s="64">
        <v>485</v>
      </c>
      <c r="J36" s="64"/>
      <c r="K36" s="64"/>
      <c r="L36" s="64">
        <v>485</v>
      </c>
      <c r="M36" s="64"/>
      <c r="N36" s="64"/>
      <c r="O36" s="64"/>
      <c r="P36" s="64"/>
      <c r="Q36" s="64"/>
      <c r="R36" s="64"/>
      <c r="S36" s="64"/>
      <c r="T36" s="64"/>
      <c r="U36" s="64"/>
    </row>
    <row r="37" spans="1:22">
      <c r="A37" s="117">
        <v>43003</v>
      </c>
      <c r="B37" s="99">
        <v>12</v>
      </c>
      <c r="C37" s="99" t="s">
        <v>671</v>
      </c>
      <c r="D37" s="99" t="s">
        <v>66</v>
      </c>
      <c r="E37" s="99">
        <v>100698</v>
      </c>
      <c r="F37" s="64"/>
      <c r="G37" s="6">
        <f t="shared" si="2"/>
        <v>2823.79</v>
      </c>
      <c r="H37" s="16"/>
      <c r="I37" s="2">
        <v>466.33</v>
      </c>
      <c r="J37" s="2"/>
      <c r="K37" s="2">
        <v>446.83</v>
      </c>
      <c r="L37" s="2"/>
      <c r="M37" s="2"/>
      <c r="N37" s="2"/>
      <c r="O37" s="2">
        <v>19.5</v>
      </c>
      <c r="Q37" s="2"/>
      <c r="R37" s="2"/>
      <c r="S37" s="2"/>
      <c r="T37" s="2"/>
    </row>
    <row r="38" spans="1:22">
      <c r="A38" s="117">
        <v>43003</v>
      </c>
      <c r="B38" s="99">
        <v>12</v>
      </c>
      <c r="C38" s="99" t="s">
        <v>672</v>
      </c>
      <c r="D38" s="99" t="s">
        <v>66</v>
      </c>
      <c r="E38" s="99">
        <v>100699</v>
      </c>
      <c r="F38" s="64"/>
      <c r="G38" s="6">
        <f t="shared" si="2"/>
        <v>2712.19</v>
      </c>
      <c r="H38" s="16"/>
      <c r="I38" s="2">
        <v>111.6</v>
      </c>
      <c r="J38" s="2"/>
      <c r="K38" s="2">
        <v>111.6</v>
      </c>
      <c r="L38" s="2"/>
      <c r="M38" s="2"/>
      <c r="N38" s="2"/>
      <c r="O38" s="2"/>
      <c r="Q38" s="2"/>
      <c r="R38" s="2"/>
      <c r="S38" s="2"/>
      <c r="T38" s="2"/>
    </row>
    <row r="39" spans="1:22" s="63" customFormat="1">
      <c r="A39" s="117">
        <v>43007</v>
      </c>
      <c r="B39" s="99"/>
      <c r="C39" s="99" t="s">
        <v>673</v>
      </c>
      <c r="D39" s="99" t="s">
        <v>66</v>
      </c>
      <c r="E39" s="99" t="s">
        <v>46</v>
      </c>
      <c r="F39" s="64">
        <v>200</v>
      </c>
      <c r="G39" s="65">
        <f t="shared" si="2"/>
        <v>2912.19</v>
      </c>
      <c r="H39" s="66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2" s="99" customFormat="1">
      <c r="A40" s="117">
        <v>43004</v>
      </c>
      <c r="B40" s="99">
        <v>13</v>
      </c>
      <c r="C40" s="99" t="s">
        <v>674</v>
      </c>
      <c r="D40" s="99" t="s">
        <v>66</v>
      </c>
      <c r="E40" s="99" t="s">
        <v>44</v>
      </c>
      <c r="F40" s="102">
        <v>2250</v>
      </c>
      <c r="G40" s="105">
        <f t="shared" si="2"/>
        <v>5162.1900000000005</v>
      </c>
      <c r="H40" s="106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</row>
    <row r="41" spans="1:22" s="63" customFormat="1">
      <c r="A41" s="126" t="s">
        <v>677</v>
      </c>
      <c r="C41" s="99"/>
      <c r="D41" s="99" t="s">
        <v>55</v>
      </c>
      <c r="F41" s="64"/>
      <c r="G41" s="65">
        <f t="shared" si="2"/>
        <v>5162.1900000000005</v>
      </c>
      <c r="H41" s="66"/>
      <c r="I41" s="66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</row>
    <row r="42" spans="1:22" s="99" customFormat="1">
      <c r="A42" s="127">
        <v>43059</v>
      </c>
      <c r="B42" s="99">
        <v>14</v>
      </c>
      <c r="C42" s="99" t="s">
        <v>660</v>
      </c>
      <c r="D42" s="99" t="s">
        <v>66</v>
      </c>
      <c r="E42" s="99">
        <v>100700</v>
      </c>
      <c r="F42" s="102"/>
      <c r="G42" s="105">
        <f t="shared" si="2"/>
        <v>4812.1900000000005</v>
      </c>
      <c r="H42" s="106"/>
      <c r="I42" s="106">
        <v>350</v>
      </c>
      <c r="J42" s="102"/>
      <c r="K42" s="102"/>
      <c r="L42" s="102">
        <v>350</v>
      </c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2">
      <c r="A43" s="117">
        <v>43059</v>
      </c>
      <c r="B43" s="99">
        <v>15</v>
      </c>
      <c r="C43" s="99" t="s">
        <v>678</v>
      </c>
      <c r="D43" s="99" t="s">
        <v>66</v>
      </c>
      <c r="E43" s="99">
        <v>100701</v>
      </c>
      <c r="F43" s="64"/>
      <c r="G43" s="6">
        <f t="shared" si="2"/>
        <v>4800.1900000000005</v>
      </c>
      <c r="H43" s="66"/>
      <c r="I43" s="64">
        <v>12</v>
      </c>
      <c r="J43" s="64"/>
      <c r="K43" s="64"/>
      <c r="L43" s="64"/>
      <c r="M43" s="64"/>
      <c r="N43" s="64"/>
      <c r="O43" s="64"/>
      <c r="P43" s="64"/>
      <c r="Q43" s="64">
        <v>12</v>
      </c>
      <c r="R43" s="64"/>
      <c r="S43" s="64"/>
      <c r="T43" s="64"/>
      <c r="U43" s="64"/>
      <c r="V43" s="63"/>
    </row>
    <row r="44" spans="1:22" s="63" customFormat="1">
      <c r="A44" s="117">
        <v>43059</v>
      </c>
      <c r="B44" s="99">
        <v>16</v>
      </c>
      <c r="C44" s="99" t="s">
        <v>679</v>
      </c>
      <c r="D44" s="99" t="s">
        <v>66</v>
      </c>
      <c r="E44" s="99">
        <v>100702</v>
      </c>
      <c r="F44" s="64"/>
      <c r="G44" s="65">
        <f t="shared" si="2"/>
        <v>4334.0600000000004</v>
      </c>
      <c r="H44" s="66"/>
      <c r="I44" s="66">
        <v>466.13</v>
      </c>
      <c r="J44" s="64"/>
      <c r="K44" s="64">
        <v>446.63</v>
      </c>
      <c r="L44" s="64"/>
      <c r="M44" s="64"/>
      <c r="N44" s="64"/>
      <c r="O44" s="64">
        <v>19.5</v>
      </c>
      <c r="P44" s="64"/>
      <c r="Q44" s="64"/>
      <c r="R44" s="64"/>
      <c r="S44" s="64"/>
      <c r="T44" s="64"/>
      <c r="U44" s="64"/>
    </row>
    <row r="45" spans="1:22" s="63" customFormat="1">
      <c r="A45" s="117">
        <v>43059</v>
      </c>
      <c r="B45" s="99">
        <v>16</v>
      </c>
      <c r="C45" s="99" t="s">
        <v>680</v>
      </c>
      <c r="D45" s="99" t="s">
        <v>66</v>
      </c>
      <c r="E45" s="99">
        <v>100703</v>
      </c>
      <c r="F45" s="64"/>
      <c r="G45" s="65">
        <f t="shared" si="2"/>
        <v>4222.26</v>
      </c>
      <c r="H45" s="66"/>
      <c r="I45" s="64">
        <v>111.8</v>
      </c>
      <c r="J45" s="64"/>
      <c r="K45" s="64">
        <v>111.8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2" s="99" customFormat="1">
      <c r="A46" s="117">
        <v>43059</v>
      </c>
      <c r="B46" s="99">
        <v>17</v>
      </c>
      <c r="C46" s="99" t="s">
        <v>681</v>
      </c>
      <c r="D46" s="99" t="s">
        <v>66</v>
      </c>
      <c r="E46" s="99">
        <v>100704</v>
      </c>
      <c r="F46" s="102"/>
      <c r="G46" s="105">
        <f t="shared" si="2"/>
        <v>4205.26</v>
      </c>
      <c r="H46" s="106"/>
      <c r="I46" s="102">
        <v>17</v>
      </c>
      <c r="J46" s="102"/>
      <c r="K46" s="102"/>
      <c r="L46" s="102"/>
      <c r="M46" s="102"/>
      <c r="N46" s="102"/>
      <c r="O46" s="102"/>
      <c r="P46" s="102">
        <v>17</v>
      </c>
      <c r="Q46" s="102"/>
      <c r="R46" s="102"/>
      <c r="S46" s="102"/>
      <c r="T46" s="102"/>
      <c r="U46" s="102"/>
    </row>
    <row r="47" spans="1:22">
      <c r="A47" s="117">
        <v>43059</v>
      </c>
      <c r="B47" s="99">
        <v>18</v>
      </c>
      <c r="C47" s="99" t="s">
        <v>682</v>
      </c>
      <c r="D47" s="99" t="s">
        <v>66</v>
      </c>
      <c r="E47" s="99">
        <v>100705</v>
      </c>
      <c r="F47" s="64"/>
      <c r="G47" s="6">
        <f t="shared" si="2"/>
        <v>4105.26</v>
      </c>
      <c r="H47" s="16"/>
      <c r="I47" s="2">
        <v>100</v>
      </c>
      <c r="J47" s="2"/>
      <c r="L47" s="2"/>
      <c r="M47" s="2"/>
      <c r="N47" s="2"/>
      <c r="O47" s="2"/>
      <c r="P47" s="2">
        <v>100</v>
      </c>
      <c r="Q47" s="2"/>
      <c r="R47" s="2"/>
      <c r="S47" s="2"/>
      <c r="T47" s="2"/>
    </row>
    <row r="48" spans="1:22" s="63" customFormat="1">
      <c r="A48" s="117">
        <v>43098</v>
      </c>
      <c r="B48" s="99"/>
      <c r="C48" s="99" t="s">
        <v>683</v>
      </c>
      <c r="D48" s="99" t="s">
        <v>66</v>
      </c>
      <c r="E48" s="99" t="s">
        <v>46</v>
      </c>
      <c r="F48" s="64">
        <v>100</v>
      </c>
      <c r="G48" s="65">
        <f t="shared" si="2"/>
        <v>4205.26</v>
      </c>
      <c r="H48" s="66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2">
      <c r="A49" s="126" t="s">
        <v>684</v>
      </c>
      <c r="B49" s="99"/>
      <c r="C49" s="99"/>
      <c r="D49" s="99" t="s">
        <v>55</v>
      </c>
      <c r="E49" s="99"/>
      <c r="F49" s="64"/>
      <c r="G49" s="6">
        <f t="shared" si="2"/>
        <v>4205.26</v>
      </c>
      <c r="H49" s="16"/>
      <c r="I49" s="2"/>
      <c r="J49" s="2"/>
      <c r="L49" s="2"/>
      <c r="M49" s="2"/>
      <c r="N49" s="2"/>
      <c r="O49" s="2"/>
      <c r="Q49" s="2"/>
      <c r="R49" s="2"/>
      <c r="S49" s="2"/>
      <c r="T49" s="2"/>
    </row>
    <row r="50" spans="1:22" s="99" customFormat="1">
      <c r="A50" s="117">
        <v>43115</v>
      </c>
      <c r="B50" s="99">
        <v>19</v>
      </c>
      <c r="C50" s="99" t="s">
        <v>660</v>
      </c>
      <c r="D50" s="99" t="s">
        <v>66</v>
      </c>
      <c r="E50" s="99">
        <v>100706</v>
      </c>
      <c r="F50" s="102"/>
      <c r="G50" s="105">
        <f t="shared" si="2"/>
        <v>4045.26</v>
      </c>
      <c r="H50" s="106"/>
      <c r="I50" s="102">
        <v>160</v>
      </c>
      <c r="J50" s="102"/>
      <c r="K50" s="102"/>
      <c r="L50" s="102">
        <v>160</v>
      </c>
      <c r="M50" s="102"/>
      <c r="N50" s="102"/>
      <c r="O50" s="102"/>
      <c r="P50" s="102"/>
      <c r="Q50" s="102"/>
      <c r="R50" s="102"/>
      <c r="S50" s="102"/>
      <c r="T50" s="102"/>
      <c r="U50" s="102"/>
    </row>
    <row r="51" spans="1:22" s="99" customFormat="1" ht="12" customHeight="1">
      <c r="A51" s="117">
        <v>43115</v>
      </c>
      <c r="B51" s="99">
        <v>20</v>
      </c>
      <c r="C51" s="99" t="s">
        <v>685</v>
      </c>
      <c r="D51" s="99" t="s">
        <v>66</v>
      </c>
      <c r="E51" s="99">
        <v>100707</v>
      </c>
      <c r="F51" s="102"/>
      <c r="G51" s="105">
        <f t="shared" si="2"/>
        <v>4030.26</v>
      </c>
      <c r="H51" s="102"/>
      <c r="I51" s="102">
        <v>15</v>
      </c>
      <c r="J51" s="102"/>
      <c r="K51" s="102"/>
      <c r="L51" s="102"/>
      <c r="M51" s="102">
        <v>15</v>
      </c>
      <c r="N51" s="102"/>
      <c r="O51" s="102"/>
      <c r="P51" s="102"/>
      <c r="Q51" s="102"/>
      <c r="R51" s="102"/>
      <c r="S51" s="102"/>
      <c r="T51" s="102"/>
      <c r="U51" s="102"/>
    </row>
    <row r="52" spans="1:22" s="63" customFormat="1">
      <c r="A52" s="117">
        <v>43115</v>
      </c>
      <c r="B52" s="99">
        <v>21</v>
      </c>
      <c r="C52" s="99" t="s">
        <v>686</v>
      </c>
      <c r="D52" s="100" t="s">
        <v>66</v>
      </c>
      <c r="E52" s="99">
        <v>100708</v>
      </c>
      <c r="F52" s="64"/>
      <c r="G52" s="65">
        <f t="shared" si="2"/>
        <v>3563.9300000000003</v>
      </c>
      <c r="H52" s="64"/>
      <c r="I52" s="64">
        <v>466.33</v>
      </c>
      <c r="J52" s="64"/>
      <c r="K52" s="64">
        <v>446.83</v>
      </c>
      <c r="L52" s="64"/>
      <c r="M52" s="64"/>
      <c r="N52" s="64"/>
      <c r="O52" s="64">
        <v>19.5</v>
      </c>
      <c r="P52" s="64"/>
      <c r="Q52" s="64"/>
      <c r="R52" s="64"/>
      <c r="S52" s="64"/>
      <c r="T52" s="64"/>
      <c r="U52" s="64"/>
    </row>
    <row r="53" spans="1:22" s="63" customFormat="1" ht="12" customHeight="1">
      <c r="A53" s="117">
        <v>43115</v>
      </c>
      <c r="B53" s="99">
        <v>21</v>
      </c>
      <c r="C53" s="99" t="s">
        <v>687</v>
      </c>
      <c r="D53" s="100" t="s">
        <v>66</v>
      </c>
      <c r="E53" s="99">
        <v>100709</v>
      </c>
      <c r="F53" s="64"/>
      <c r="G53" s="65">
        <f t="shared" si="2"/>
        <v>3452.3300000000004</v>
      </c>
      <c r="H53" s="64"/>
      <c r="I53" s="64">
        <v>111.6</v>
      </c>
      <c r="J53" s="64"/>
      <c r="K53" s="64">
        <v>111.6</v>
      </c>
      <c r="L53" s="64"/>
      <c r="M53" s="64"/>
      <c r="N53" s="64"/>
      <c r="O53" s="64"/>
      <c r="P53" s="64"/>
      <c r="Q53" s="64"/>
      <c r="R53" s="64"/>
      <c r="S53" s="64"/>
      <c r="T53" s="64"/>
      <c r="U53" s="64"/>
    </row>
    <row r="54" spans="1:22" s="99" customFormat="1">
      <c r="A54" s="117">
        <v>43129</v>
      </c>
      <c r="C54" s="99" t="s">
        <v>688</v>
      </c>
      <c r="D54" s="100" t="s">
        <v>66</v>
      </c>
      <c r="E54" s="99" t="s">
        <v>44</v>
      </c>
      <c r="F54" s="106">
        <v>191.66</v>
      </c>
      <c r="G54" s="105">
        <f t="shared" si="2"/>
        <v>3643.9900000000002</v>
      </c>
      <c r="H54" s="106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</row>
    <row r="55" spans="1:22" s="63" customFormat="1">
      <c r="A55" s="126" t="s">
        <v>689</v>
      </c>
      <c r="B55" s="99"/>
      <c r="C55" s="99"/>
      <c r="D55" s="100" t="s">
        <v>55</v>
      </c>
      <c r="E55" s="99"/>
      <c r="F55" s="66"/>
      <c r="G55" s="65">
        <f t="shared" si="2"/>
        <v>3643.9900000000002</v>
      </c>
      <c r="H55" s="66"/>
      <c r="I55" s="64"/>
      <c r="J55" s="64"/>
      <c r="K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2" s="99" customFormat="1">
      <c r="A56" s="117">
        <v>43164</v>
      </c>
      <c r="B56" s="99">
        <v>22</v>
      </c>
      <c r="C56" s="99" t="s">
        <v>690</v>
      </c>
      <c r="D56" s="100" t="s">
        <v>66</v>
      </c>
      <c r="E56" s="99">
        <v>100710</v>
      </c>
      <c r="F56" s="106"/>
      <c r="G56" s="105">
        <f t="shared" si="2"/>
        <v>1468.9900000000002</v>
      </c>
      <c r="H56" s="106"/>
      <c r="I56" s="102">
        <v>2175</v>
      </c>
      <c r="J56" s="102"/>
      <c r="K56" s="102"/>
      <c r="M56" s="102"/>
      <c r="N56" s="102"/>
      <c r="O56" s="102"/>
      <c r="P56" s="102"/>
      <c r="Q56" s="102"/>
      <c r="R56" s="102"/>
      <c r="S56" s="102"/>
      <c r="T56" s="102"/>
      <c r="U56" s="102">
        <v>2175</v>
      </c>
    </row>
    <row r="57" spans="1:22">
      <c r="A57" s="117">
        <v>43178</v>
      </c>
      <c r="B57" s="99">
        <v>23</v>
      </c>
      <c r="C57" s="99" t="s">
        <v>159</v>
      </c>
      <c r="D57" s="100" t="s">
        <v>66</v>
      </c>
      <c r="E57" s="99">
        <v>100711</v>
      </c>
      <c r="F57" s="64"/>
      <c r="G57" s="65">
        <f t="shared" si="2"/>
        <v>1368.9900000000002</v>
      </c>
      <c r="H57" s="16"/>
      <c r="I57" s="2">
        <v>100</v>
      </c>
      <c r="J57" s="2"/>
      <c r="L57" s="2"/>
      <c r="M57" s="2"/>
      <c r="N57" s="2"/>
      <c r="O57" s="2"/>
      <c r="P57" s="2">
        <v>100</v>
      </c>
      <c r="Q57" s="2"/>
      <c r="R57" s="2"/>
      <c r="S57" s="2"/>
      <c r="T57" s="2"/>
    </row>
    <row r="58" spans="1:22">
      <c r="A58" s="117">
        <v>43178</v>
      </c>
      <c r="B58" s="99">
        <v>24</v>
      </c>
      <c r="C58" s="99" t="s">
        <v>460</v>
      </c>
      <c r="D58" s="100" t="s">
        <v>66</v>
      </c>
      <c r="E58" s="99">
        <v>100713</v>
      </c>
      <c r="F58" s="64"/>
      <c r="G58" s="65">
        <f t="shared" si="2"/>
        <v>1268.9900000000002</v>
      </c>
      <c r="H58" s="16"/>
      <c r="I58" s="2">
        <v>100</v>
      </c>
      <c r="L58" s="2"/>
      <c r="P58" s="2">
        <v>100</v>
      </c>
      <c r="Q58" s="2"/>
      <c r="R58" s="2"/>
      <c r="S58" s="2"/>
      <c r="T58" s="2"/>
    </row>
    <row r="59" spans="1:22" s="99" customFormat="1">
      <c r="A59" s="117">
        <v>43187</v>
      </c>
      <c r="B59" s="100"/>
      <c r="C59" s="99" t="s">
        <v>691</v>
      </c>
      <c r="D59" s="100" t="s">
        <v>66</v>
      </c>
      <c r="E59" s="99" t="s">
        <v>46</v>
      </c>
      <c r="F59" s="102">
        <v>200</v>
      </c>
      <c r="G59" s="105">
        <f t="shared" si="2"/>
        <v>1468.9900000000002</v>
      </c>
      <c r="H59" s="106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</row>
    <row r="60" spans="1:22">
      <c r="A60" s="117"/>
      <c r="B60" s="63"/>
      <c r="C60" s="99"/>
      <c r="D60" s="100"/>
      <c r="E60" s="63"/>
      <c r="F60" s="64"/>
      <c r="G60" s="65">
        <f t="shared" si="2"/>
        <v>1468.9900000000002</v>
      </c>
      <c r="H60" s="16"/>
      <c r="I60" s="2"/>
      <c r="J60" s="2"/>
      <c r="L60" s="2"/>
      <c r="M60" s="2"/>
      <c r="N60" s="2"/>
      <c r="O60" s="2"/>
      <c r="Q60" s="2"/>
      <c r="R60" s="2"/>
      <c r="S60" s="2"/>
      <c r="T60" s="2"/>
    </row>
    <row r="61" spans="1:22">
      <c r="A61" s="117"/>
      <c r="B61" s="63"/>
      <c r="C61" s="99" t="s">
        <v>699</v>
      </c>
      <c r="D61" s="100"/>
      <c r="E61" s="99">
        <v>100712</v>
      </c>
      <c r="F61" s="64"/>
      <c r="G61" s="65">
        <f t="shared" si="2"/>
        <v>1468.9900000000002</v>
      </c>
      <c r="I61" s="2"/>
      <c r="J61" s="2"/>
      <c r="L61" s="2"/>
      <c r="M61" s="2"/>
      <c r="N61" s="2"/>
      <c r="O61" s="2"/>
      <c r="U61"/>
    </row>
    <row r="62" spans="1:22">
      <c r="A62" s="117"/>
      <c r="B62" s="100"/>
      <c r="C62" s="99" t="s">
        <v>698</v>
      </c>
      <c r="D62" s="100"/>
      <c r="E62" s="99"/>
      <c r="F62" s="64"/>
      <c r="G62" s="65">
        <f t="shared" si="2"/>
        <v>1468.9900000000002</v>
      </c>
      <c r="I62" s="2"/>
      <c r="L62" s="2"/>
      <c r="R62" s="38"/>
      <c r="S62" s="38"/>
      <c r="T62" s="34"/>
      <c r="U62" s="34"/>
      <c r="V62" s="34"/>
    </row>
    <row r="63" spans="1:22">
      <c r="A63" s="117"/>
      <c r="B63" s="95"/>
      <c r="C63" s="108" t="s">
        <v>697</v>
      </c>
      <c r="D63" s="99"/>
      <c r="E63" s="99"/>
      <c r="F63" s="64"/>
      <c r="G63" s="65">
        <f t="shared" si="2"/>
        <v>1468.9900000000002</v>
      </c>
      <c r="I63" s="2"/>
      <c r="L63" s="2"/>
      <c r="R63" s="2"/>
      <c r="S63" s="2"/>
      <c r="T63" s="71"/>
      <c r="U63"/>
    </row>
    <row r="64" spans="1:22">
      <c r="A64" s="117"/>
      <c r="B64" s="100"/>
      <c r="C64" s="99"/>
      <c r="D64" s="95"/>
      <c r="E64" s="99"/>
      <c r="F64" s="64"/>
      <c r="G64" s="65">
        <f t="shared" si="2"/>
        <v>1468.9900000000002</v>
      </c>
      <c r="I64" s="2"/>
      <c r="L64" s="2"/>
      <c r="R64" s="2"/>
      <c r="S64" s="2"/>
      <c r="T64" s="71"/>
      <c r="U64"/>
    </row>
    <row r="65" spans="1:21">
      <c r="A65" s="117"/>
      <c r="B65" s="100"/>
      <c r="C65" s="99"/>
      <c r="D65" s="95"/>
      <c r="E65" s="99"/>
      <c r="F65" s="64"/>
      <c r="G65" s="65">
        <f t="shared" si="2"/>
        <v>1468.9900000000002</v>
      </c>
      <c r="I65" s="2"/>
      <c r="L65" s="2"/>
      <c r="R65" s="2"/>
      <c r="S65" s="2"/>
      <c r="T65" s="71"/>
      <c r="U65"/>
    </row>
    <row r="66" spans="1:21" s="99" customFormat="1">
      <c r="A66" s="117"/>
      <c r="D66" s="100"/>
      <c r="F66" s="102"/>
      <c r="G66" s="105">
        <f t="shared" si="2"/>
        <v>1468.9900000000002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</row>
    <row r="67" spans="1:21">
      <c r="A67" s="127"/>
      <c r="C67" s="63"/>
      <c r="D67" s="63"/>
      <c r="G67" s="65">
        <f t="shared" si="2"/>
        <v>1468.9900000000002</v>
      </c>
      <c r="H67" s="2"/>
      <c r="I67" s="2"/>
      <c r="J67" s="2"/>
      <c r="L67" s="2"/>
      <c r="M67" s="2"/>
      <c r="N67" s="2"/>
      <c r="O67" s="2"/>
      <c r="Q67" s="2"/>
      <c r="R67" s="2"/>
      <c r="S67" s="2"/>
      <c r="T67" s="71"/>
    </row>
    <row r="68" spans="1:21">
      <c r="A68" s="117"/>
      <c r="G68" s="65">
        <f t="shared" si="2"/>
        <v>1468.9900000000002</v>
      </c>
      <c r="H68" s="2"/>
      <c r="I68" s="2"/>
      <c r="J68" s="2"/>
      <c r="L68" s="2"/>
      <c r="M68" s="2"/>
      <c r="N68" s="2"/>
      <c r="O68" s="2"/>
      <c r="Q68" s="2"/>
      <c r="R68" s="2"/>
      <c r="S68" s="2"/>
      <c r="T68" s="71"/>
    </row>
    <row r="69" spans="1:21">
      <c r="A69" s="117"/>
      <c r="G69" s="65">
        <f t="shared" si="2"/>
        <v>1468.9900000000002</v>
      </c>
      <c r="H69" s="2"/>
      <c r="I69" s="2"/>
      <c r="J69" s="2"/>
      <c r="L69" s="2"/>
      <c r="M69" s="2"/>
      <c r="N69" s="2"/>
      <c r="O69" s="2"/>
      <c r="Q69" s="2"/>
      <c r="R69" s="2"/>
      <c r="S69" s="2"/>
      <c r="T69" s="71"/>
      <c r="U69" s="172"/>
    </row>
    <row r="70" spans="1:21">
      <c r="A70" s="128"/>
      <c r="B70" s="17"/>
      <c r="C70" s="100"/>
      <c r="G70" s="65">
        <f t="shared" si="2"/>
        <v>1468.9900000000002</v>
      </c>
      <c r="H70" s="2"/>
      <c r="I70" s="2"/>
      <c r="J70" s="2"/>
      <c r="L70" s="2"/>
      <c r="M70" s="2"/>
      <c r="N70" s="2"/>
      <c r="O70" s="2"/>
      <c r="Q70" s="2"/>
      <c r="R70" s="2"/>
      <c r="S70" s="2"/>
      <c r="T70" s="71"/>
      <c r="U70" s="172"/>
    </row>
    <row r="71" spans="1:21">
      <c r="A71" s="117"/>
      <c r="C71" s="100"/>
      <c r="G71" s="65">
        <f t="shared" si="2"/>
        <v>1468.9900000000002</v>
      </c>
      <c r="H71" s="2"/>
      <c r="I71" s="2"/>
      <c r="J71" s="2"/>
      <c r="L71" s="2"/>
      <c r="M71" s="2"/>
      <c r="N71" s="2"/>
      <c r="O71" s="2"/>
      <c r="Q71" s="2"/>
      <c r="R71" s="2"/>
      <c r="S71" s="2"/>
      <c r="T71" s="71"/>
    </row>
    <row r="72" spans="1:21">
      <c r="A72" s="117"/>
      <c r="C72" s="100"/>
      <c r="G72" s="65">
        <f t="shared" si="2"/>
        <v>1468.9900000000002</v>
      </c>
      <c r="H72" s="2"/>
      <c r="I72" s="2"/>
      <c r="J72" s="2"/>
      <c r="L72" s="2"/>
      <c r="M72" s="2"/>
      <c r="N72" s="2"/>
      <c r="O72" s="2"/>
      <c r="Q72" s="2"/>
      <c r="R72" s="2"/>
      <c r="S72" s="2"/>
      <c r="T72" s="71"/>
    </row>
    <row r="73" spans="1:21">
      <c r="A73" s="117"/>
      <c r="C73" s="100"/>
      <c r="G73" s="65">
        <f t="shared" si="2"/>
        <v>1468.9900000000002</v>
      </c>
      <c r="H73" s="2"/>
      <c r="I73" s="2"/>
      <c r="J73" s="2"/>
      <c r="L73" s="2"/>
      <c r="M73" s="2"/>
      <c r="N73" s="2"/>
      <c r="O73" s="2"/>
      <c r="Q73" s="2"/>
      <c r="R73" s="2"/>
      <c r="S73" s="71"/>
      <c r="T73" s="71"/>
    </row>
    <row r="74" spans="1:21">
      <c r="A74" s="127"/>
      <c r="G74" s="65">
        <f t="shared" si="2"/>
        <v>1468.9900000000002</v>
      </c>
      <c r="H74" s="2"/>
      <c r="I74" s="2"/>
      <c r="J74" s="2"/>
      <c r="L74" s="2"/>
      <c r="M74" s="2"/>
      <c r="N74" s="2"/>
      <c r="O74" s="2"/>
      <c r="Q74" s="2"/>
      <c r="R74" s="2"/>
      <c r="S74" s="2"/>
      <c r="T74" s="2"/>
    </row>
    <row r="75" spans="1:21">
      <c r="A75" s="117"/>
      <c r="G75" s="65">
        <f t="shared" si="2"/>
        <v>1468.9900000000002</v>
      </c>
      <c r="T75" s="71"/>
    </row>
    <row r="76" spans="1:21">
      <c r="T76" s="71"/>
    </row>
    <row r="77" spans="1:21">
      <c r="M77" s="21" t="s">
        <v>675</v>
      </c>
      <c r="S77" s="2"/>
      <c r="T77" s="2"/>
    </row>
    <row r="78" spans="1:21">
      <c r="H78" s="21"/>
      <c r="M78" s="34"/>
      <c r="N78" s="34"/>
      <c r="O78" s="34"/>
      <c r="P78" s="35"/>
      <c r="Q78" s="34"/>
    </row>
    <row r="79" spans="1:21">
      <c r="H79" s="34"/>
      <c r="I79" s="34"/>
      <c r="J79" s="34"/>
      <c r="K79" s="35"/>
      <c r="L79" s="34"/>
      <c r="M79" t="s">
        <v>127</v>
      </c>
      <c r="O79" s="2"/>
      <c r="P79" s="64">
        <v>2300</v>
      </c>
      <c r="Q79" s="2"/>
      <c r="R79" s="20"/>
      <c r="U79"/>
    </row>
    <row r="80" spans="1:21">
      <c r="J80" s="2"/>
      <c r="K80" s="64"/>
      <c r="L80" s="2"/>
      <c r="M80" t="s">
        <v>9</v>
      </c>
      <c r="O80" s="2"/>
      <c r="P80" s="64">
        <v>2350</v>
      </c>
      <c r="Q80" s="2"/>
      <c r="U80"/>
    </row>
    <row r="81" spans="10:17" customFormat="1">
      <c r="J81" s="2"/>
      <c r="K81" s="64"/>
      <c r="L81" s="2"/>
      <c r="M81" t="s">
        <v>197</v>
      </c>
      <c r="O81" s="2"/>
      <c r="P81" s="64">
        <v>200</v>
      </c>
      <c r="Q81" s="2"/>
    </row>
    <row r="82" spans="10:17" customFormat="1">
      <c r="J82" s="2"/>
      <c r="K82" s="64"/>
      <c r="L82" s="2"/>
      <c r="M82" t="s">
        <v>11</v>
      </c>
      <c r="O82" s="2"/>
      <c r="P82" s="64">
        <v>400</v>
      </c>
      <c r="Q82" s="2"/>
    </row>
    <row r="83" spans="10:17" customFormat="1">
      <c r="J83" s="2"/>
      <c r="K83" s="64"/>
      <c r="L83" s="2"/>
      <c r="M83" t="s">
        <v>12</v>
      </c>
      <c r="O83" s="2"/>
      <c r="P83" s="64">
        <v>90</v>
      </c>
      <c r="Q83" s="2"/>
    </row>
    <row r="84" spans="10:17" customFormat="1">
      <c r="J84" s="2"/>
      <c r="K84" s="64"/>
      <c r="L84" s="2"/>
      <c r="M84" t="s">
        <v>31</v>
      </c>
      <c r="O84" s="2"/>
      <c r="P84" s="64">
        <v>200</v>
      </c>
      <c r="Q84" s="2"/>
    </row>
    <row r="85" spans="10:17" customFormat="1">
      <c r="J85" s="2"/>
      <c r="K85" s="64"/>
      <c r="L85" s="2"/>
      <c r="M85" t="s">
        <v>13</v>
      </c>
      <c r="O85" s="2"/>
      <c r="P85" s="64">
        <v>15</v>
      </c>
      <c r="Q85" s="2"/>
    </row>
    <row r="86" spans="10:17" customFormat="1">
      <c r="J86" s="2"/>
      <c r="K86" s="64"/>
      <c r="L86" s="2"/>
      <c r="M86" t="s">
        <v>14</v>
      </c>
      <c r="O86" s="2"/>
      <c r="P86" s="64">
        <v>40</v>
      </c>
      <c r="Q86" s="2"/>
    </row>
    <row r="87" spans="10:17" customFormat="1">
      <c r="J87" s="2"/>
      <c r="K87" s="64"/>
      <c r="L87" s="2"/>
      <c r="M87" t="s">
        <v>552</v>
      </c>
      <c r="O87" s="2"/>
      <c r="P87" s="102">
        <v>0</v>
      </c>
      <c r="Q87" s="2"/>
    </row>
    <row r="88" spans="10:17" customFormat="1">
      <c r="J88" s="2"/>
      <c r="K88" s="64"/>
      <c r="L88" s="2"/>
      <c r="M88" t="s">
        <v>420</v>
      </c>
      <c r="O88" s="2"/>
      <c r="P88" s="64">
        <v>50</v>
      </c>
      <c r="Q88" s="2"/>
    </row>
    <row r="89" spans="10:17" customFormat="1">
      <c r="J89" s="2"/>
      <c r="K89" s="64"/>
      <c r="L89" s="2"/>
      <c r="M89" t="s">
        <v>198</v>
      </c>
      <c r="O89" s="2"/>
      <c r="P89" s="64">
        <v>1000</v>
      </c>
      <c r="Q89" s="2"/>
    </row>
    <row r="90" spans="10:17" customFormat="1">
      <c r="J90" s="2"/>
      <c r="K90" s="64"/>
      <c r="L90" s="2"/>
      <c r="M90" t="s">
        <v>676</v>
      </c>
      <c r="O90" s="2"/>
      <c r="P90" s="64">
        <v>1000</v>
      </c>
      <c r="Q90" s="2"/>
    </row>
    <row r="91" spans="10:17" customFormat="1">
      <c r="J91" s="2"/>
      <c r="K91" s="64"/>
      <c r="L91" s="2"/>
      <c r="O91" s="2"/>
      <c r="P91" s="9">
        <f>SUM(P79:P90)</f>
        <v>7645</v>
      </c>
    </row>
    <row r="92" spans="10:17" customFormat="1">
      <c r="J92" s="2"/>
      <c r="K92" s="9"/>
      <c r="M92" t="s">
        <v>635</v>
      </c>
      <c r="P92" s="64">
        <v>2500</v>
      </c>
    </row>
    <row r="93" spans="10:17" customFormat="1">
      <c r="K93" s="64"/>
      <c r="M93" t="s">
        <v>636</v>
      </c>
      <c r="P93" s="64">
        <v>450</v>
      </c>
    </row>
    <row r="94" spans="10:17" customFormat="1">
      <c r="K94" s="64"/>
      <c r="M94" t="s">
        <v>637</v>
      </c>
      <c r="P94" s="2">
        <v>500</v>
      </c>
    </row>
    <row r="95" spans="10:17" customFormat="1">
      <c r="K95" s="9"/>
      <c r="P95" s="9">
        <f>P91+P92+P93+P94</f>
        <v>11095</v>
      </c>
    </row>
    <row r="96" spans="10:17" customFormat="1">
      <c r="K96" s="64"/>
      <c r="M96" t="s">
        <v>588</v>
      </c>
      <c r="P96" s="64">
        <v>5000</v>
      </c>
    </row>
    <row r="97" spans="8:17" customFormat="1">
      <c r="K97" s="9"/>
      <c r="P97" s="9">
        <f>P95-P96</f>
        <v>6095</v>
      </c>
      <c r="Q97" s="75"/>
    </row>
    <row r="98" spans="8:17" customFormat="1">
      <c r="K98" s="2"/>
      <c r="L98" s="75"/>
      <c r="M98" t="s">
        <v>306</v>
      </c>
      <c r="P98" s="2">
        <v>500</v>
      </c>
    </row>
    <row r="99" spans="8:17" customFormat="1">
      <c r="H99" s="20"/>
      <c r="I99" s="20"/>
      <c r="J99" s="20"/>
      <c r="K99" s="7"/>
      <c r="M99" s="20" t="s">
        <v>337</v>
      </c>
      <c r="N99" s="20"/>
      <c r="O99" s="20"/>
      <c r="P99" s="7">
        <f>P97-P98</f>
        <v>5595</v>
      </c>
    </row>
    <row r="100" spans="8:17" customFormat="1">
      <c r="K100" s="2"/>
      <c r="P100" s="2"/>
    </row>
    <row r="101" spans="8:17" customFormat="1">
      <c r="H101" s="21"/>
      <c r="I101" s="21"/>
      <c r="J101" s="21"/>
      <c r="K101" s="9"/>
      <c r="M101" s="21" t="s">
        <v>469</v>
      </c>
      <c r="N101" s="21"/>
      <c r="O101" s="21"/>
      <c r="P101" s="9"/>
    </row>
  </sheetData>
  <mergeCells count="3">
    <mergeCell ref="C12:E12"/>
    <mergeCell ref="C13:E13"/>
    <mergeCell ref="U69:U70"/>
  </mergeCells>
  <phoneticPr fontId="3" type="noConversion"/>
  <printOptions gridLines="1"/>
  <pageMargins left="0.55314960629921262" right="0.55314960629921262" top="0.40944881889763785" bottom="0.40944881889763785" header="0.5" footer="0.30314960629921262"/>
  <pageSetup paperSize="0" scale="64" orientation="landscape" horizontalDpi="4294967292" verticalDpi="4294967292"/>
  <extLst>
    <ext xmlns:mx="http://schemas.microsoft.com/office/mac/excel/2008/main" uri="{64002731-A6B0-56B0-2670-7721B7C09600}">
      <mx:PLV Mode="0" OnePage="0" WScale="160"/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="125" zoomScaleNormal="125" zoomScalePageLayoutView="125" workbookViewId="0">
      <selection activeCell="N27" sqref="N27"/>
    </sheetView>
  </sheetViews>
  <sheetFormatPr defaultColWidth="8.85546875" defaultRowHeight="12.75"/>
  <cols>
    <col min="2" max="2" width="15.140625" customWidth="1"/>
    <col min="4" max="4" width="1.42578125" customWidth="1"/>
    <col min="8" max="8" width="13.7109375" customWidth="1"/>
    <col min="10" max="10" width="1.42578125" customWidth="1"/>
  </cols>
  <sheetData>
    <row r="1" spans="1:11" ht="25.5">
      <c r="A1" s="26" t="s">
        <v>692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693</v>
      </c>
      <c r="F4" s="73"/>
      <c r="G4" s="9" t="s">
        <v>27</v>
      </c>
      <c r="H4" s="2"/>
      <c r="I4" s="2"/>
      <c r="J4" s="2"/>
      <c r="K4" s="25" t="s">
        <v>693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2233.7199999999998</v>
      </c>
      <c r="J5" s="2"/>
      <c r="K5" s="24">
        <v>2211.6999999999998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1900</v>
      </c>
      <c r="J6" s="2"/>
      <c r="K6" s="24">
        <v>1775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332.49</v>
      </c>
      <c r="J7" s="2"/>
      <c r="K7" s="24">
        <v>323.07</v>
      </c>
    </row>
    <row r="8" spans="1:11">
      <c r="A8" t="s">
        <v>26</v>
      </c>
      <c r="C8" s="2">
        <v>1.1200000000000001</v>
      </c>
      <c r="D8" s="2"/>
      <c r="E8" s="24">
        <v>0.63</v>
      </c>
      <c r="F8" s="74"/>
      <c r="G8" s="2" t="s">
        <v>30</v>
      </c>
      <c r="H8" s="2"/>
      <c r="I8" s="2">
        <v>78</v>
      </c>
      <c r="J8" s="2"/>
      <c r="K8" s="24">
        <v>66.3</v>
      </c>
    </row>
    <row r="9" spans="1:11">
      <c r="A9" t="s">
        <v>258</v>
      </c>
      <c r="C9" s="48">
        <v>920</v>
      </c>
      <c r="D9" s="48"/>
      <c r="E9" s="24">
        <v>260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615</v>
      </c>
      <c r="C10" s="48">
        <v>191.66</v>
      </c>
      <c r="D10" s="48"/>
      <c r="E10" s="24">
        <v>0</v>
      </c>
      <c r="F10" s="72"/>
      <c r="G10" s="2" t="s">
        <v>14</v>
      </c>
      <c r="H10" s="2"/>
      <c r="I10" s="2">
        <v>30</v>
      </c>
      <c r="J10" s="2"/>
      <c r="K10" s="24">
        <v>30</v>
      </c>
    </row>
    <row r="11" spans="1:11">
      <c r="C11" s="9">
        <f>SUM(C5:C10)</f>
        <v>5798.78</v>
      </c>
      <c r="D11" s="9"/>
      <c r="E11" s="87">
        <f>SUM(E5:E10)</f>
        <v>4946.63</v>
      </c>
      <c r="F11" s="72"/>
      <c r="G11" s="2" t="s">
        <v>354</v>
      </c>
      <c r="I11" s="2">
        <v>137.44999999999999</v>
      </c>
      <c r="K11" s="24">
        <v>101.23</v>
      </c>
    </row>
    <row r="12" spans="1:11">
      <c r="A12" t="s">
        <v>34</v>
      </c>
      <c r="C12" s="2">
        <v>5526.84</v>
      </c>
      <c r="D12" s="2"/>
      <c r="E12" s="24">
        <v>5267.41</v>
      </c>
      <c r="F12" s="72"/>
      <c r="G12" s="2" t="s">
        <v>353</v>
      </c>
      <c r="I12" s="2">
        <v>45.5</v>
      </c>
      <c r="K12" s="24">
        <v>44.2</v>
      </c>
    </row>
    <row r="13" spans="1:11">
      <c r="C13" s="9">
        <f>SUM(C11:C12)</f>
        <v>11325.619999999999</v>
      </c>
      <c r="D13" s="9"/>
      <c r="E13" s="87">
        <f>SUM(E11:E12)</f>
        <v>10214.040000000001</v>
      </c>
      <c r="F13" s="72"/>
      <c r="G13" s="2" t="s">
        <v>490</v>
      </c>
      <c r="H13" s="2"/>
      <c r="I13" s="16">
        <v>317</v>
      </c>
      <c r="J13" s="2"/>
      <c r="K13" s="50">
        <v>150</v>
      </c>
    </row>
    <row r="14" spans="1:11">
      <c r="A14" t="s">
        <v>35</v>
      </c>
      <c r="C14" s="2">
        <v>3138.96</v>
      </c>
      <c r="D14" s="2"/>
      <c r="E14" s="24">
        <v>5526.84</v>
      </c>
      <c r="F14" s="72"/>
      <c r="G14" s="2" t="s">
        <v>650</v>
      </c>
      <c r="I14" s="16">
        <v>0</v>
      </c>
      <c r="J14" s="17"/>
      <c r="K14" s="24">
        <v>46.7</v>
      </c>
    </row>
    <row r="15" spans="1:11">
      <c r="C15" s="9">
        <f>C13-C14</f>
        <v>8186.6599999999989</v>
      </c>
      <c r="D15" s="9"/>
      <c r="E15" s="87">
        <f>E13-E14</f>
        <v>4687.2000000000007</v>
      </c>
      <c r="F15" s="72"/>
      <c r="G15" s="102" t="s">
        <v>649</v>
      </c>
      <c r="I15" s="16">
        <v>0</v>
      </c>
      <c r="K15" s="24">
        <v>115</v>
      </c>
    </row>
    <row r="16" spans="1:11">
      <c r="C16" s="9"/>
      <c r="D16" s="9"/>
      <c r="E16" s="87"/>
      <c r="F16" s="72"/>
      <c r="G16" s="102" t="s">
        <v>696</v>
      </c>
      <c r="I16" s="16">
        <v>2175</v>
      </c>
      <c r="K16" s="24">
        <v>0</v>
      </c>
    </row>
    <row r="17" spans="1:12">
      <c r="F17" s="72"/>
      <c r="G17" s="102" t="s">
        <v>695</v>
      </c>
      <c r="I17" s="16">
        <v>925.5</v>
      </c>
      <c r="K17" s="24">
        <v>0</v>
      </c>
    </row>
    <row r="18" spans="1:12">
      <c r="A18" s="54"/>
      <c r="C18" s="2"/>
      <c r="D18" s="2"/>
      <c r="E18" s="2"/>
      <c r="F18" s="2"/>
      <c r="G18" s="2"/>
      <c r="H18" s="2"/>
      <c r="I18" s="9">
        <f>SUM(I5:I17)</f>
        <v>8186.6599999999989</v>
      </c>
      <c r="J18" s="9"/>
      <c r="K18" s="87">
        <f>SUM(K5:K17)</f>
        <v>4875.1999999999989</v>
      </c>
    </row>
    <row r="19" spans="1:12">
      <c r="C19" s="102"/>
      <c r="D19" s="2"/>
      <c r="E19" s="88"/>
      <c r="F19" s="2"/>
      <c r="G19" s="2" t="s">
        <v>651</v>
      </c>
      <c r="I19" s="16">
        <v>0</v>
      </c>
      <c r="J19" s="17"/>
      <c r="K19" s="24">
        <v>188</v>
      </c>
    </row>
    <row r="20" spans="1:12">
      <c r="C20" s="9"/>
      <c r="D20" s="9"/>
      <c r="E20" s="89"/>
      <c r="I20" s="9">
        <f>I18-I19</f>
        <v>8186.6599999999989</v>
      </c>
      <c r="K20" s="120">
        <f>K18-K19</f>
        <v>4687.1999999999989</v>
      </c>
    </row>
    <row r="21" spans="1:12" ht="44.25">
      <c r="A21" s="96" t="s">
        <v>38</v>
      </c>
      <c r="B21" s="97"/>
      <c r="C21" s="97"/>
      <c r="D21" s="97"/>
      <c r="E21" s="97"/>
      <c r="G21" s="173" t="s">
        <v>694</v>
      </c>
      <c r="H21" s="173"/>
      <c r="L21" s="98"/>
    </row>
    <row r="22" spans="1:12">
      <c r="A22" s="2" t="s">
        <v>102</v>
      </c>
      <c r="B22" s="2"/>
      <c r="C22" s="2"/>
      <c r="D22" s="2"/>
      <c r="E22" s="2"/>
    </row>
    <row r="24" spans="1:12">
      <c r="A24" s="63"/>
    </row>
    <row r="28" spans="1:12">
      <c r="G28" s="63"/>
      <c r="I28" s="64"/>
    </row>
  </sheetData>
  <mergeCells count="1">
    <mergeCell ref="G21:H21"/>
  </mergeCells>
  <phoneticPr fontId="3" type="noConversion"/>
  <pageMargins left="0.75000000000000011" right="0.75000000000000011" top="1" bottom="1" header="0.5" footer="0.5"/>
  <pageSetup paperSize="0" scale="130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1"/>
  <sheetViews>
    <sheetView topLeftCell="A34" zoomScale="125" zoomScaleNormal="125" zoomScalePageLayoutView="125" workbookViewId="0">
      <selection activeCell="S87" sqref="S87"/>
    </sheetView>
  </sheetViews>
  <sheetFormatPr defaultColWidth="8.85546875" defaultRowHeight="12.75"/>
  <cols>
    <col min="1" max="1" width="9.42578125" style="125" customWidth="1"/>
    <col min="2" max="2" width="4.140625" customWidth="1"/>
    <col min="3" max="3" width="27.7109375" customWidth="1"/>
    <col min="4" max="4" width="2.42578125" customWidth="1"/>
    <col min="6" max="6" width="8.85546875" style="2"/>
    <col min="9" max="9" width="9.42578125" bestFit="1" customWidth="1"/>
    <col min="11" max="11" width="8.85546875" style="2"/>
    <col min="15" max="15" width="10" customWidth="1"/>
    <col min="16" max="16" width="8.85546875" style="2"/>
    <col min="17" max="17" width="8.140625" customWidth="1"/>
    <col min="21" max="21" width="8.85546875" style="2"/>
  </cols>
  <sheetData>
    <row r="1" spans="1:22">
      <c r="A1" s="121" t="s">
        <v>700</v>
      </c>
    </row>
    <row r="2" spans="1:22">
      <c r="A2" s="121" t="s">
        <v>62</v>
      </c>
      <c r="H2" s="42"/>
      <c r="I2" s="42"/>
      <c r="J2" s="42"/>
      <c r="K2" s="43"/>
      <c r="L2" s="42"/>
      <c r="M2" s="42"/>
      <c r="N2" s="42"/>
      <c r="O2" s="42"/>
      <c r="P2" s="43"/>
      <c r="Q2" s="42"/>
      <c r="R2" s="42"/>
      <c r="S2" s="42"/>
      <c r="T2" s="42"/>
      <c r="U2" s="43"/>
    </row>
    <row r="3" spans="1:22" ht="33.75">
      <c r="A3" s="122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46" t="s">
        <v>5</v>
      </c>
      <c r="H3" s="47"/>
      <c r="I3" s="47"/>
      <c r="J3" s="47"/>
      <c r="K3" s="44"/>
      <c r="L3" s="47"/>
      <c r="M3" s="47"/>
      <c r="N3" s="47"/>
      <c r="O3" s="47"/>
      <c r="P3" s="44"/>
      <c r="Q3" s="47"/>
      <c r="R3" s="47"/>
      <c r="S3" s="47"/>
      <c r="T3" s="47"/>
      <c r="U3" s="44"/>
      <c r="V3" s="34"/>
    </row>
    <row r="4" spans="1:22">
      <c r="A4" s="85"/>
      <c r="C4" t="s">
        <v>20</v>
      </c>
      <c r="D4" t="s">
        <v>55</v>
      </c>
      <c r="E4" s="2"/>
      <c r="G4" s="40">
        <v>1669.97</v>
      </c>
      <c r="H4" s="42"/>
      <c r="I4" s="42"/>
      <c r="J4" s="42"/>
      <c r="K4" s="43"/>
      <c r="L4" s="42"/>
      <c r="M4" s="42"/>
      <c r="N4" s="42"/>
      <c r="O4" s="42"/>
      <c r="P4" s="43"/>
      <c r="Q4" s="42"/>
      <c r="R4" s="42"/>
      <c r="S4" s="42"/>
      <c r="T4" s="42"/>
      <c r="U4" s="43"/>
    </row>
    <row r="5" spans="1:22">
      <c r="A5" s="117">
        <v>43285</v>
      </c>
      <c r="C5" s="99" t="s">
        <v>68</v>
      </c>
      <c r="D5" t="s">
        <v>66</v>
      </c>
      <c r="E5" s="2"/>
      <c r="F5" s="2">
        <v>0.83</v>
      </c>
      <c r="G5" s="40">
        <f t="shared" ref="G5:G9" si="0">G4+E5+F5</f>
        <v>1670.8</v>
      </c>
      <c r="H5" s="42"/>
      <c r="I5" s="42"/>
      <c r="J5" s="42"/>
      <c r="K5" s="43"/>
      <c r="L5" s="42"/>
      <c r="M5" s="42"/>
      <c r="N5" s="42"/>
      <c r="O5" s="42"/>
      <c r="P5" s="43"/>
      <c r="Q5" s="42"/>
      <c r="R5" s="42"/>
      <c r="S5" s="42"/>
      <c r="T5" s="42"/>
      <c r="U5" s="43"/>
    </row>
    <row r="6" spans="1:22">
      <c r="A6" s="85">
        <v>43346</v>
      </c>
      <c r="C6" s="99" t="s">
        <v>300</v>
      </c>
      <c r="D6" t="s">
        <v>66</v>
      </c>
      <c r="E6" s="2"/>
      <c r="F6" s="2">
        <v>0.83</v>
      </c>
      <c r="G6" s="40">
        <f t="shared" si="0"/>
        <v>1671.6299999999999</v>
      </c>
      <c r="H6" s="42"/>
      <c r="I6" s="42"/>
      <c r="J6" s="42"/>
      <c r="K6" s="43"/>
      <c r="L6" s="42"/>
      <c r="M6" s="42"/>
      <c r="N6" s="42"/>
      <c r="O6" s="42"/>
      <c r="P6" s="43"/>
      <c r="Q6" s="42"/>
      <c r="R6" s="42"/>
      <c r="S6" s="42"/>
      <c r="T6" s="42"/>
      <c r="U6" s="43"/>
    </row>
    <row r="7" spans="1:22">
      <c r="A7" s="85">
        <v>43437</v>
      </c>
      <c r="C7" s="99" t="s">
        <v>300</v>
      </c>
      <c r="D7" t="s">
        <v>66</v>
      </c>
      <c r="E7" s="2"/>
      <c r="F7" s="2">
        <v>0.83</v>
      </c>
      <c r="G7" s="40">
        <f t="shared" si="0"/>
        <v>1672.4599999999998</v>
      </c>
      <c r="H7" s="42"/>
      <c r="I7" s="42"/>
      <c r="J7" s="42"/>
      <c r="K7" s="43"/>
      <c r="L7" s="42"/>
      <c r="M7" s="42"/>
      <c r="N7" s="42"/>
      <c r="O7" s="42"/>
      <c r="P7" s="43"/>
      <c r="Q7" s="42"/>
      <c r="R7" s="42"/>
      <c r="S7" s="42"/>
      <c r="T7" s="42"/>
      <c r="U7" s="43"/>
    </row>
    <row r="8" spans="1:22">
      <c r="A8" s="85">
        <v>43528</v>
      </c>
      <c r="C8" s="99" t="s">
        <v>300</v>
      </c>
      <c r="D8" s="63" t="s">
        <v>66</v>
      </c>
      <c r="E8" s="2"/>
      <c r="F8" s="2">
        <v>0.83</v>
      </c>
      <c r="G8" s="40">
        <f t="shared" si="0"/>
        <v>1673.2899999999997</v>
      </c>
      <c r="H8" s="42"/>
      <c r="I8" s="42"/>
      <c r="J8" s="42"/>
      <c r="K8" s="43"/>
      <c r="L8" s="42"/>
      <c r="M8" s="42"/>
      <c r="N8" s="42"/>
      <c r="O8" s="42"/>
      <c r="P8" s="43"/>
      <c r="Q8" s="42"/>
      <c r="R8" s="42"/>
      <c r="S8" s="42"/>
      <c r="T8" s="42"/>
      <c r="U8" s="43"/>
    </row>
    <row r="9" spans="1:22">
      <c r="A9" s="123"/>
      <c r="C9" s="99"/>
      <c r="D9" s="99"/>
      <c r="E9" s="64"/>
      <c r="F9" s="64"/>
      <c r="G9" s="40">
        <f t="shared" si="0"/>
        <v>1673.2899999999997</v>
      </c>
      <c r="H9" s="42"/>
      <c r="I9" s="42"/>
      <c r="J9" s="42"/>
      <c r="K9" s="43"/>
      <c r="L9" s="42"/>
      <c r="M9" s="42"/>
      <c r="N9" s="42"/>
      <c r="O9" s="42"/>
      <c r="P9" s="43"/>
      <c r="Q9" s="42"/>
      <c r="R9" s="42"/>
      <c r="S9" s="42"/>
      <c r="T9" s="42"/>
      <c r="U9" s="43"/>
    </row>
    <row r="10" spans="1:22">
      <c r="A10" s="121" t="s">
        <v>42</v>
      </c>
      <c r="G10" s="2"/>
      <c r="H10" s="2"/>
      <c r="I10" s="2"/>
      <c r="J10" s="2"/>
      <c r="L10" s="2"/>
      <c r="M10" s="2"/>
      <c r="N10" s="2"/>
      <c r="O10" s="2"/>
      <c r="Q10" s="2"/>
      <c r="R10" s="2"/>
      <c r="S10" s="2"/>
      <c r="T10" s="2"/>
    </row>
    <row r="11" spans="1:22" ht="66.75">
      <c r="A11" s="124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129" t="s">
        <v>9</v>
      </c>
      <c r="M11" s="129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129" t="s">
        <v>19</v>
      </c>
      <c r="U11" s="3" t="s">
        <v>16</v>
      </c>
    </row>
    <row r="12" spans="1:22">
      <c r="C12" s="170" t="s">
        <v>568</v>
      </c>
      <c r="D12" s="170"/>
      <c r="E12" s="170"/>
      <c r="F12" s="7">
        <v>5500</v>
      </c>
      <c r="G12" s="8"/>
      <c r="H12" s="45"/>
      <c r="I12" s="7">
        <f>SUM(K12:U12)</f>
        <v>6645</v>
      </c>
      <c r="J12" s="7"/>
      <c r="K12" s="7">
        <v>2300</v>
      </c>
      <c r="L12" s="7">
        <v>2350</v>
      </c>
      <c r="M12" s="7">
        <v>200</v>
      </c>
      <c r="N12" s="7">
        <v>400</v>
      </c>
      <c r="O12" s="7">
        <v>90</v>
      </c>
      <c r="P12" s="7">
        <v>200</v>
      </c>
      <c r="Q12" s="7">
        <v>15</v>
      </c>
      <c r="R12" s="7">
        <v>40</v>
      </c>
      <c r="S12" s="7">
        <v>0</v>
      </c>
      <c r="T12" s="7">
        <v>1000</v>
      </c>
      <c r="U12" s="7">
        <v>50</v>
      </c>
    </row>
    <row r="13" spans="1:22">
      <c r="C13" s="170" t="s">
        <v>17</v>
      </c>
      <c r="D13" s="170"/>
      <c r="E13" s="170"/>
      <c r="F13" s="9">
        <f>SUM(F14:F75)</f>
        <v>5626</v>
      </c>
      <c r="G13" s="10"/>
      <c r="H13" s="32"/>
      <c r="I13" s="9">
        <f t="shared" ref="I13:U13" si="1">SUM(I14:I75)</f>
        <v>5990.2500000000009</v>
      </c>
      <c r="J13" s="9">
        <f t="shared" si="1"/>
        <v>63.33</v>
      </c>
      <c r="K13" s="9">
        <f t="shared" si="1"/>
        <v>2278.2399999999998</v>
      </c>
      <c r="L13" s="9">
        <f t="shared" si="1"/>
        <v>1747</v>
      </c>
      <c r="M13" s="9">
        <f t="shared" si="1"/>
        <v>153.41999999999999</v>
      </c>
      <c r="N13" s="9">
        <f t="shared" si="1"/>
        <v>334.57</v>
      </c>
      <c r="O13" s="9">
        <f t="shared" si="1"/>
        <v>139</v>
      </c>
      <c r="P13" s="9">
        <f t="shared" si="1"/>
        <v>217</v>
      </c>
      <c r="Q13" s="9">
        <f t="shared" si="1"/>
        <v>12</v>
      </c>
      <c r="R13" s="9">
        <f t="shared" si="1"/>
        <v>35</v>
      </c>
      <c r="S13" s="9">
        <f t="shared" si="1"/>
        <v>0</v>
      </c>
      <c r="T13" s="9">
        <f t="shared" si="1"/>
        <v>1789.67</v>
      </c>
      <c r="U13" s="9">
        <f t="shared" si="1"/>
        <v>-778.98</v>
      </c>
    </row>
    <row r="14" spans="1:22">
      <c r="C14" s="63" t="s">
        <v>20</v>
      </c>
      <c r="G14" s="6">
        <v>1468.99</v>
      </c>
      <c r="H14" s="16"/>
      <c r="I14" s="2"/>
      <c r="J14" s="2"/>
      <c r="L14" s="2"/>
      <c r="M14" s="2"/>
      <c r="N14" s="2"/>
      <c r="O14" s="2"/>
      <c r="Q14" s="2"/>
      <c r="R14" s="2"/>
      <c r="S14" s="2"/>
      <c r="T14" s="2"/>
    </row>
    <row r="15" spans="1:22">
      <c r="A15" s="117">
        <v>43213</v>
      </c>
      <c r="B15" s="63">
        <v>1</v>
      </c>
      <c r="C15" s="99" t="s">
        <v>701</v>
      </c>
      <c r="D15" s="99" t="s">
        <v>66</v>
      </c>
      <c r="E15" s="99" t="s">
        <v>44</v>
      </c>
      <c r="F15" s="64">
        <v>2250</v>
      </c>
      <c r="G15" s="6">
        <f t="shared" ref="G15:G46" si="2">G14+F15-I15-H15</f>
        <v>3718.99</v>
      </c>
      <c r="H15" s="16"/>
      <c r="I15" s="2"/>
      <c r="J15" s="2"/>
      <c r="L15" s="2"/>
      <c r="M15" s="2"/>
      <c r="N15" s="2"/>
      <c r="O15" s="2"/>
      <c r="Q15" s="2"/>
      <c r="R15" s="2"/>
      <c r="S15" s="2"/>
      <c r="T15" s="2"/>
    </row>
    <row r="16" spans="1:22">
      <c r="A16" s="117">
        <v>43217</v>
      </c>
      <c r="B16" s="63"/>
      <c r="C16" s="99" t="s">
        <v>702</v>
      </c>
      <c r="D16" s="99" t="s">
        <v>66</v>
      </c>
      <c r="E16" s="99" t="s">
        <v>46</v>
      </c>
      <c r="F16" s="64">
        <v>168</v>
      </c>
      <c r="G16" s="6">
        <f t="shared" si="2"/>
        <v>3886.99</v>
      </c>
      <c r="H16" s="16"/>
      <c r="I16" s="2"/>
      <c r="J16" s="2"/>
      <c r="L16" s="2"/>
      <c r="M16" s="2"/>
      <c r="N16" s="2"/>
      <c r="O16" s="2"/>
      <c r="Q16" s="2"/>
      <c r="R16" s="2"/>
      <c r="S16" s="2"/>
      <c r="T16" s="2"/>
    </row>
    <row r="17" spans="1:22" s="63" customFormat="1">
      <c r="A17" s="117">
        <v>43207</v>
      </c>
      <c r="C17" s="99" t="s">
        <v>705</v>
      </c>
      <c r="D17" s="99" t="s">
        <v>66</v>
      </c>
      <c r="E17" s="99" t="s">
        <v>44</v>
      </c>
      <c r="F17" s="64">
        <v>6</v>
      </c>
      <c r="G17" s="6">
        <f t="shared" si="2"/>
        <v>3892.99</v>
      </c>
      <c r="H17" s="66"/>
      <c r="K17" s="64"/>
      <c r="P17" s="64"/>
    </row>
    <row r="18" spans="1:22">
      <c r="A18" s="126" t="s">
        <v>703</v>
      </c>
      <c r="B18" s="99"/>
      <c r="C18" s="99"/>
      <c r="D18" s="99" t="s">
        <v>55</v>
      </c>
      <c r="E18" s="99"/>
      <c r="F18" s="64"/>
      <c r="G18" s="6">
        <f t="shared" si="2"/>
        <v>3892.99</v>
      </c>
      <c r="H18" s="16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</row>
    <row r="19" spans="1:22" s="99" customFormat="1">
      <c r="A19" s="117">
        <v>43231</v>
      </c>
      <c r="C19" s="99" t="s">
        <v>704</v>
      </c>
      <c r="D19" s="99" t="s">
        <v>66</v>
      </c>
      <c r="E19" s="99" t="s">
        <v>46</v>
      </c>
      <c r="F19" s="102">
        <v>12</v>
      </c>
      <c r="G19" s="105">
        <f t="shared" si="2"/>
        <v>3904.99</v>
      </c>
      <c r="H19" s="106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</row>
    <row r="20" spans="1:22" s="99" customFormat="1">
      <c r="A20" s="117">
        <v>43203</v>
      </c>
      <c r="C20" s="99" t="s">
        <v>706</v>
      </c>
      <c r="D20" s="99" t="s">
        <v>240</v>
      </c>
      <c r="E20" s="99">
        <v>100712</v>
      </c>
      <c r="F20" s="102"/>
      <c r="G20" s="105">
        <f t="shared" si="2"/>
        <v>3854.29</v>
      </c>
      <c r="H20" s="106"/>
      <c r="I20" s="102">
        <v>50.7</v>
      </c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>
        <v>50.7</v>
      </c>
    </row>
    <row r="21" spans="1:22">
      <c r="A21" s="117">
        <v>43241</v>
      </c>
      <c r="B21" s="63">
        <v>2</v>
      </c>
      <c r="C21" s="99" t="s">
        <v>707</v>
      </c>
      <c r="D21" s="99" t="s">
        <v>66</v>
      </c>
      <c r="E21" s="63">
        <v>100714</v>
      </c>
      <c r="F21" s="64"/>
      <c r="G21" s="6">
        <f t="shared" si="2"/>
        <v>3720.87</v>
      </c>
      <c r="H21" s="16"/>
      <c r="I21" s="2">
        <v>133.41999999999999</v>
      </c>
      <c r="J21" s="2"/>
      <c r="L21" s="2"/>
      <c r="M21" s="2">
        <v>133.41999999999999</v>
      </c>
      <c r="N21" s="2"/>
      <c r="O21" s="2"/>
      <c r="Q21" s="2"/>
      <c r="R21" s="2"/>
      <c r="S21" s="2"/>
      <c r="T21" s="2"/>
    </row>
    <row r="22" spans="1:22">
      <c r="A22" s="117">
        <v>43241</v>
      </c>
      <c r="B22" s="63">
        <v>3</v>
      </c>
      <c r="C22" s="99" t="s">
        <v>708</v>
      </c>
      <c r="D22" s="99" t="s">
        <v>66</v>
      </c>
      <c r="E22" s="63">
        <v>100715</v>
      </c>
      <c r="F22" s="64"/>
      <c r="G22" s="6">
        <f t="shared" si="2"/>
        <v>3700.87</v>
      </c>
      <c r="H22" s="66"/>
      <c r="I22" s="64">
        <v>20</v>
      </c>
      <c r="J22" s="64"/>
      <c r="K22" s="64"/>
      <c r="L22" s="64"/>
      <c r="M22" s="64">
        <v>20</v>
      </c>
      <c r="N22" s="64"/>
      <c r="O22" s="64"/>
      <c r="P22" s="64"/>
      <c r="Q22" s="64"/>
      <c r="R22" s="64"/>
      <c r="S22" s="64"/>
      <c r="T22" s="64"/>
      <c r="U22" s="64"/>
      <c r="V22" s="63"/>
    </row>
    <row r="23" spans="1:22">
      <c r="A23" s="117">
        <v>43241</v>
      </c>
      <c r="B23" s="63">
        <v>4</v>
      </c>
      <c r="C23" s="99" t="s">
        <v>709</v>
      </c>
      <c r="D23" s="99" t="s">
        <v>66</v>
      </c>
      <c r="E23" s="99">
        <v>100716</v>
      </c>
      <c r="F23" s="64"/>
      <c r="G23" s="6">
        <f t="shared" si="2"/>
        <v>3665.87</v>
      </c>
      <c r="H23" s="16"/>
      <c r="I23" s="2">
        <v>35</v>
      </c>
      <c r="J23" s="2"/>
      <c r="L23" s="2"/>
      <c r="M23" s="2"/>
      <c r="N23" s="2"/>
      <c r="O23" s="2"/>
      <c r="Q23" s="2"/>
      <c r="R23" s="2">
        <v>35</v>
      </c>
      <c r="S23" s="2"/>
      <c r="T23" s="2"/>
    </row>
    <row r="24" spans="1:22">
      <c r="A24" s="117">
        <v>43241</v>
      </c>
      <c r="B24" s="99">
        <v>5</v>
      </c>
      <c r="C24" s="99" t="s">
        <v>710</v>
      </c>
      <c r="D24" s="99" t="s">
        <v>66</v>
      </c>
      <c r="E24" s="99">
        <v>100717</v>
      </c>
      <c r="F24" s="64"/>
      <c r="G24" s="6">
        <f t="shared" si="2"/>
        <v>3375.87</v>
      </c>
      <c r="H24" s="16"/>
      <c r="I24" s="2">
        <v>290</v>
      </c>
      <c r="J24" s="2"/>
      <c r="L24" s="2">
        <v>290</v>
      </c>
      <c r="M24" s="2"/>
      <c r="N24" s="2"/>
      <c r="O24" s="2"/>
      <c r="Q24" s="2"/>
      <c r="R24" s="2"/>
      <c r="S24" s="2"/>
      <c r="T24" s="2"/>
    </row>
    <row r="25" spans="1:22">
      <c r="A25" s="117">
        <v>43241</v>
      </c>
      <c r="B25" s="99">
        <v>6</v>
      </c>
      <c r="C25" s="99" t="s">
        <v>499</v>
      </c>
      <c r="D25" s="99" t="s">
        <v>66</v>
      </c>
      <c r="E25" s="99">
        <v>100718</v>
      </c>
      <c r="F25" s="64"/>
      <c r="G25" s="6">
        <f t="shared" si="2"/>
        <v>3041.2999999999997</v>
      </c>
      <c r="H25" s="16"/>
      <c r="I25" s="2">
        <v>334.57</v>
      </c>
      <c r="J25" s="2"/>
      <c r="L25" s="2"/>
      <c r="M25" s="2"/>
      <c r="N25" s="2">
        <v>334.57</v>
      </c>
      <c r="O25" s="2"/>
      <c r="Q25" s="2"/>
      <c r="R25" s="2"/>
      <c r="S25" s="2"/>
      <c r="T25" s="2"/>
    </row>
    <row r="26" spans="1:22" s="63" customFormat="1">
      <c r="A26" s="117">
        <v>43241</v>
      </c>
      <c r="B26" s="99">
        <v>7</v>
      </c>
      <c r="C26" s="99" t="s">
        <v>712</v>
      </c>
      <c r="D26" s="99" t="s">
        <v>66</v>
      </c>
      <c r="E26" s="99">
        <v>100719</v>
      </c>
      <c r="F26" s="64"/>
      <c r="G26" s="65">
        <f t="shared" si="2"/>
        <v>2559.54</v>
      </c>
      <c r="H26" s="66"/>
      <c r="I26" s="64">
        <v>481.76</v>
      </c>
      <c r="J26" s="64"/>
      <c r="K26" s="64">
        <v>455.76</v>
      </c>
      <c r="L26" s="64"/>
      <c r="M26" s="64"/>
      <c r="N26" s="64"/>
      <c r="O26" s="64">
        <v>26</v>
      </c>
      <c r="P26" s="64"/>
      <c r="Q26" s="64"/>
      <c r="R26" s="64"/>
      <c r="S26" s="64"/>
      <c r="T26" s="64"/>
      <c r="U26" s="64"/>
    </row>
    <row r="27" spans="1:22" s="63" customFormat="1">
      <c r="A27" s="117">
        <v>43241</v>
      </c>
      <c r="B27" s="99">
        <v>7</v>
      </c>
      <c r="C27" s="99" t="s">
        <v>711</v>
      </c>
      <c r="D27" s="99" t="s">
        <v>66</v>
      </c>
      <c r="E27" s="99">
        <v>100720</v>
      </c>
      <c r="F27" s="64"/>
      <c r="G27" s="65">
        <f t="shared" si="2"/>
        <v>2445.7399999999998</v>
      </c>
      <c r="H27" s="66"/>
      <c r="I27" s="64">
        <v>113.8</v>
      </c>
      <c r="J27" s="64"/>
      <c r="K27" s="64">
        <v>113.8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2" s="99" customFormat="1">
      <c r="A28" s="117">
        <v>43278</v>
      </c>
      <c r="B28" s="99">
        <v>8</v>
      </c>
      <c r="C28" s="99" t="s">
        <v>713</v>
      </c>
      <c r="D28" s="99" t="s">
        <v>240</v>
      </c>
      <c r="E28" s="99">
        <v>100712</v>
      </c>
      <c r="F28" s="102"/>
      <c r="G28" s="105">
        <f t="shared" si="2"/>
        <v>2496.4399999999996</v>
      </c>
      <c r="H28" s="106"/>
      <c r="I28" s="102">
        <v>-50.7</v>
      </c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>
        <v>-50.7</v>
      </c>
    </row>
    <row r="29" spans="1:22" s="99" customFormat="1">
      <c r="A29" s="117">
        <v>43284</v>
      </c>
      <c r="B29" s="99">
        <v>8</v>
      </c>
      <c r="C29" s="99" t="s">
        <v>714</v>
      </c>
      <c r="D29" s="99" t="s">
        <v>66</v>
      </c>
      <c r="E29" s="99" t="s">
        <v>81</v>
      </c>
      <c r="F29" s="102"/>
      <c r="G29" s="105">
        <f t="shared" si="2"/>
        <v>2450.4199999999996</v>
      </c>
      <c r="H29" s="106"/>
      <c r="I29" s="106">
        <v>46.02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>
        <v>46.02</v>
      </c>
    </row>
    <row r="30" spans="1:22" s="99" customFormat="1">
      <c r="A30" s="117">
        <v>43280</v>
      </c>
      <c r="B30" s="99">
        <v>9</v>
      </c>
      <c r="C30" s="99" t="s">
        <v>715</v>
      </c>
      <c r="D30" s="99" t="s">
        <v>66</v>
      </c>
      <c r="E30" s="99" t="s">
        <v>44</v>
      </c>
      <c r="F30" s="102"/>
      <c r="G30" s="105">
        <f t="shared" si="2"/>
        <v>3450.4199999999996</v>
      </c>
      <c r="H30" s="106"/>
      <c r="I30" s="102">
        <v>-1000</v>
      </c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>
        <v>-1000</v>
      </c>
    </row>
    <row r="31" spans="1:22">
      <c r="A31" s="126" t="s">
        <v>716</v>
      </c>
      <c r="B31" s="99"/>
      <c r="C31" s="99"/>
      <c r="D31" s="99" t="s">
        <v>55</v>
      </c>
      <c r="E31" s="99"/>
      <c r="F31" s="64"/>
      <c r="G31" s="6">
        <f t="shared" si="2"/>
        <v>3450.4199999999996</v>
      </c>
      <c r="H31" s="16"/>
      <c r="I31" s="16"/>
      <c r="J31" s="2"/>
      <c r="L31" s="2"/>
      <c r="M31" s="2"/>
      <c r="N31" s="2"/>
      <c r="O31" s="16"/>
      <c r="Q31" s="2"/>
      <c r="R31" s="2"/>
      <c r="S31" s="2"/>
      <c r="T31" s="2"/>
    </row>
    <row r="32" spans="1:22" s="99" customFormat="1">
      <c r="A32" s="117">
        <v>43297</v>
      </c>
      <c r="C32" s="99" t="s">
        <v>717</v>
      </c>
      <c r="D32" s="99" t="s">
        <v>66</v>
      </c>
      <c r="E32" s="99" t="s">
        <v>46</v>
      </c>
      <c r="F32" s="102">
        <v>200</v>
      </c>
      <c r="G32" s="105">
        <f t="shared" si="2"/>
        <v>3650.4199999999996</v>
      </c>
      <c r="H32" s="106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</row>
    <row r="33" spans="1:22">
      <c r="A33" s="117"/>
      <c r="B33" s="63"/>
      <c r="C33" s="99" t="s">
        <v>585</v>
      </c>
      <c r="D33" s="99" t="s">
        <v>55</v>
      </c>
      <c r="E33" s="99">
        <v>100721</v>
      </c>
      <c r="F33" s="64"/>
      <c r="G33" s="6">
        <f t="shared" si="2"/>
        <v>3650.4199999999996</v>
      </c>
      <c r="H33" s="16"/>
      <c r="I33" s="2"/>
      <c r="J33" s="2"/>
      <c r="L33" s="2"/>
      <c r="M33" s="2"/>
      <c r="N33" s="2"/>
      <c r="O33" s="2"/>
      <c r="Q33" s="2"/>
      <c r="R33" s="2"/>
      <c r="S33" s="2"/>
      <c r="T33" s="2"/>
    </row>
    <row r="34" spans="1:22" s="99" customFormat="1">
      <c r="A34" s="117">
        <v>43297</v>
      </c>
      <c r="B34" s="99">
        <v>10</v>
      </c>
      <c r="C34" s="99" t="s">
        <v>710</v>
      </c>
      <c r="D34" s="99" t="s">
        <v>66</v>
      </c>
      <c r="E34" s="99">
        <v>100722</v>
      </c>
      <c r="F34" s="102"/>
      <c r="G34" s="105">
        <f t="shared" si="2"/>
        <v>3165.4199999999996</v>
      </c>
      <c r="H34" s="106"/>
      <c r="I34" s="102">
        <v>485</v>
      </c>
      <c r="J34" s="102"/>
      <c r="K34" s="102"/>
      <c r="L34" s="102">
        <v>485</v>
      </c>
      <c r="M34" s="102"/>
      <c r="N34" s="102"/>
      <c r="O34" s="102"/>
      <c r="P34" s="102"/>
      <c r="Q34" s="102"/>
      <c r="R34" s="102"/>
      <c r="S34" s="102"/>
      <c r="T34" s="102"/>
      <c r="U34" s="102"/>
    </row>
    <row r="35" spans="1:22">
      <c r="A35" s="117">
        <v>43306</v>
      </c>
      <c r="B35" s="99"/>
      <c r="C35" s="99" t="s">
        <v>718</v>
      </c>
      <c r="D35" s="99" t="s">
        <v>66</v>
      </c>
      <c r="E35" s="99" t="s">
        <v>46</v>
      </c>
      <c r="F35" s="64">
        <v>200</v>
      </c>
      <c r="G35" s="6">
        <f t="shared" si="2"/>
        <v>3365.4199999999996</v>
      </c>
      <c r="H35" s="16"/>
      <c r="I35" s="2"/>
      <c r="J35" s="2"/>
      <c r="L35" s="2"/>
      <c r="M35" s="2"/>
      <c r="N35" s="2"/>
      <c r="O35" s="2"/>
      <c r="Q35" s="2"/>
      <c r="R35" s="2"/>
      <c r="S35" s="2"/>
      <c r="T35" s="2"/>
    </row>
    <row r="36" spans="1:22" s="63" customFormat="1">
      <c r="A36" s="117">
        <v>43307</v>
      </c>
      <c r="B36" s="99">
        <v>11</v>
      </c>
      <c r="C36" s="99" t="s">
        <v>616</v>
      </c>
      <c r="D36" s="99" t="s">
        <v>66</v>
      </c>
      <c r="E36" s="99">
        <v>100723</v>
      </c>
      <c r="F36" s="64"/>
      <c r="G36" s="65">
        <f t="shared" si="2"/>
        <v>3170.4199999999996</v>
      </c>
      <c r="H36" s="66"/>
      <c r="I36" s="64">
        <v>195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>
        <v>195</v>
      </c>
      <c r="U36" s="64"/>
    </row>
    <row r="37" spans="1:22">
      <c r="A37" s="117">
        <v>43301</v>
      </c>
      <c r="B37" s="99"/>
      <c r="C37" s="99" t="s">
        <v>719</v>
      </c>
      <c r="D37" s="99" t="s">
        <v>66</v>
      </c>
      <c r="E37" s="99" t="s">
        <v>81</v>
      </c>
      <c r="F37" s="64"/>
      <c r="G37" s="6">
        <f t="shared" si="2"/>
        <v>3135.4199999999996</v>
      </c>
      <c r="H37" s="16"/>
      <c r="I37" s="2">
        <v>35</v>
      </c>
      <c r="J37" s="2"/>
      <c r="L37" s="2"/>
      <c r="M37" s="2"/>
      <c r="N37" s="2"/>
      <c r="O37" s="2">
        <v>35</v>
      </c>
      <c r="Q37" s="2"/>
      <c r="R37" s="2"/>
      <c r="S37" s="2"/>
      <c r="T37" s="2"/>
    </row>
    <row r="38" spans="1:22">
      <c r="A38" s="126" t="s">
        <v>720</v>
      </c>
      <c r="B38" s="99"/>
      <c r="C38" s="99"/>
      <c r="D38" s="99" t="s">
        <v>55</v>
      </c>
      <c r="E38" s="99"/>
      <c r="F38" s="64"/>
      <c r="G38" s="6">
        <f t="shared" si="2"/>
        <v>3135.4199999999996</v>
      </c>
      <c r="H38" s="16"/>
      <c r="I38" s="2"/>
      <c r="J38" s="2"/>
      <c r="L38" s="2"/>
      <c r="M38" s="2"/>
      <c r="N38" s="2"/>
      <c r="O38" s="2"/>
      <c r="Q38" s="2"/>
      <c r="R38" s="2"/>
      <c r="S38" s="2"/>
      <c r="T38" s="2"/>
    </row>
    <row r="39" spans="1:22" s="63" customFormat="1">
      <c r="A39" s="117">
        <v>43357</v>
      </c>
      <c r="B39" s="99"/>
      <c r="C39" s="99" t="s">
        <v>721</v>
      </c>
      <c r="D39" s="99" t="s">
        <v>66</v>
      </c>
      <c r="E39" s="99" t="s">
        <v>46</v>
      </c>
      <c r="F39" s="102">
        <v>120</v>
      </c>
      <c r="G39" s="65">
        <f t="shared" si="2"/>
        <v>3255.4199999999996</v>
      </c>
      <c r="H39" s="66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</row>
    <row r="40" spans="1:22" s="99" customFormat="1">
      <c r="A40" s="117">
        <v>43360</v>
      </c>
      <c r="B40" s="99">
        <v>12</v>
      </c>
      <c r="C40" s="99" t="s">
        <v>710</v>
      </c>
      <c r="D40" s="99" t="s">
        <v>66</v>
      </c>
      <c r="E40" s="99">
        <v>100724</v>
      </c>
      <c r="F40" s="102"/>
      <c r="G40" s="105">
        <f t="shared" si="2"/>
        <v>2965.4199999999996</v>
      </c>
      <c r="H40" s="106"/>
      <c r="I40" s="102">
        <v>290</v>
      </c>
      <c r="J40" s="102"/>
      <c r="K40" s="102"/>
      <c r="L40" s="102">
        <v>290</v>
      </c>
      <c r="M40" s="102"/>
      <c r="N40" s="102"/>
      <c r="O40" s="102"/>
      <c r="P40" s="102"/>
      <c r="Q40" s="102"/>
      <c r="R40" s="102"/>
      <c r="S40" s="102"/>
      <c r="T40" s="102"/>
      <c r="U40" s="102"/>
    </row>
    <row r="41" spans="1:22" s="99" customFormat="1">
      <c r="A41" s="117">
        <v>43360</v>
      </c>
      <c r="B41" s="99">
        <v>13</v>
      </c>
      <c r="C41" s="99" t="s">
        <v>722</v>
      </c>
      <c r="D41" s="99" t="s">
        <v>66</v>
      </c>
      <c r="E41" s="99">
        <v>100725</v>
      </c>
      <c r="F41" s="102"/>
      <c r="G41" s="105">
        <f t="shared" si="2"/>
        <v>2483.8599999999997</v>
      </c>
      <c r="H41" s="106"/>
      <c r="I41" s="106">
        <v>481.56</v>
      </c>
      <c r="J41" s="102"/>
      <c r="K41" s="102">
        <v>455.56</v>
      </c>
      <c r="L41" s="102"/>
      <c r="M41" s="102"/>
      <c r="N41" s="102"/>
      <c r="O41" s="102">
        <v>26</v>
      </c>
      <c r="P41" s="102"/>
      <c r="Q41" s="102"/>
      <c r="R41" s="102"/>
      <c r="S41" s="102"/>
      <c r="T41" s="102"/>
      <c r="U41" s="102"/>
    </row>
    <row r="42" spans="1:22" s="99" customFormat="1">
      <c r="A42" s="127">
        <v>43360</v>
      </c>
      <c r="B42" s="99">
        <v>13</v>
      </c>
      <c r="C42" s="99" t="s">
        <v>628</v>
      </c>
      <c r="D42" s="99" t="s">
        <v>66</v>
      </c>
      <c r="E42" s="99">
        <v>100726</v>
      </c>
      <c r="F42" s="102"/>
      <c r="G42" s="105">
        <f t="shared" si="2"/>
        <v>2369.8599999999997</v>
      </c>
      <c r="H42" s="106"/>
      <c r="I42" s="106">
        <v>114</v>
      </c>
      <c r="J42" s="102"/>
      <c r="K42" s="102">
        <v>114</v>
      </c>
      <c r="L42" s="102"/>
      <c r="M42" s="102"/>
      <c r="N42" s="102"/>
      <c r="O42" s="102"/>
      <c r="P42" s="102"/>
      <c r="Q42" s="102"/>
      <c r="R42" s="102"/>
      <c r="S42" s="102"/>
      <c r="T42" s="102"/>
      <c r="U42" s="102"/>
    </row>
    <row r="43" spans="1:22">
      <c r="A43" s="117">
        <v>43371</v>
      </c>
      <c r="B43" s="99">
        <v>14</v>
      </c>
      <c r="C43" s="99" t="s">
        <v>723</v>
      </c>
      <c r="D43" s="99" t="s">
        <v>66</v>
      </c>
      <c r="E43" s="99" t="s">
        <v>44</v>
      </c>
      <c r="F43" s="64">
        <v>2250</v>
      </c>
      <c r="G43" s="6">
        <f t="shared" si="2"/>
        <v>4619.8599999999997</v>
      </c>
      <c r="H43" s="66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3"/>
    </row>
    <row r="44" spans="1:22" s="63" customFormat="1">
      <c r="A44" s="126" t="s">
        <v>724</v>
      </c>
      <c r="B44" s="99"/>
      <c r="C44" s="99"/>
      <c r="D44" s="99" t="s">
        <v>55</v>
      </c>
      <c r="E44" s="99"/>
      <c r="F44" s="64"/>
      <c r="G44" s="65">
        <f t="shared" si="2"/>
        <v>4619.8599999999997</v>
      </c>
      <c r="H44" s="66"/>
      <c r="I44" s="66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</row>
    <row r="45" spans="1:22" s="63" customFormat="1">
      <c r="A45" s="117">
        <v>43399</v>
      </c>
      <c r="B45" s="99"/>
      <c r="C45" s="99" t="s">
        <v>727</v>
      </c>
      <c r="D45" s="99" t="s">
        <v>66</v>
      </c>
      <c r="E45" s="99" t="s">
        <v>46</v>
      </c>
      <c r="F45" s="64">
        <v>400</v>
      </c>
      <c r="G45" s="65">
        <f t="shared" si="2"/>
        <v>5019.8599999999997</v>
      </c>
      <c r="H45" s="66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2" s="99" customFormat="1">
      <c r="A46" s="117">
        <v>43389</v>
      </c>
      <c r="B46" s="99">
        <v>15</v>
      </c>
      <c r="C46" s="99" t="s">
        <v>728</v>
      </c>
      <c r="D46" s="99" t="s">
        <v>66</v>
      </c>
      <c r="E46" s="99">
        <v>100727</v>
      </c>
      <c r="F46" s="102"/>
      <c r="G46" s="105">
        <f t="shared" si="2"/>
        <v>4639.8599999999997</v>
      </c>
      <c r="H46" s="106"/>
      <c r="I46" s="102">
        <v>380</v>
      </c>
      <c r="J46" s="102">
        <v>63.33</v>
      </c>
      <c r="K46" s="102"/>
      <c r="L46" s="102"/>
      <c r="M46" s="102"/>
      <c r="N46" s="102"/>
      <c r="O46" s="102"/>
      <c r="P46" s="102"/>
      <c r="Q46" s="102"/>
      <c r="R46" s="102"/>
      <c r="S46" s="102"/>
      <c r="T46" s="102">
        <v>316.67</v>
      </c>
      <c r="U46" s="102"/>
    </row>
    <row r="47" spans="1:22">
      <c r="A47" s="126" t="s">
        <v>729</v>
      </c>
      <c r="B47" s="99"/>
      <c r="C47" s="99"/>
      <c r="D47" s="99" t="s">
        <v>55</v>
      </c>
      <c r="E47" s="99"/>
      <c r="F47" s="64"/>
      <c r="G47" s="6">
        <f t="shared" ref="G47:G64" si="3">G46+F47-I47-H47</f>
        <v>4639.8599999999997</v>
      </c>
      <c r="H47" s="16"/>
      <c r="I47" s="2"/>
      <c r="J47" s="2"/>
      <c r="L47" s="2"/>
      <c r="M47" s="2"/>
      <c r="N47" s="2"/>
      <c r="O47" s="2"/>
      <c r="Q47" s="2"/>
      <c r="R47" s="2"/>
      <c r="S47" s="2"/>
      <c r="T47" s="2"/>
    </row>
    <row r="48" spans="1:22" s="63" customFormat="1">
      <c r="A48" s="117">
        <v>43413</v>
      </c>
      <c r="B48" s="99"/>
      <c r="C48" s="99" t="s">
        <v>730</v>
      </c>
      <c r="D48" s="99" t="s">
        <v>66</v>
      </c>
      <c r="E48" s="99" t="s">
        <v>46</v>
      </c>
      <c r="F48" s="64">
        <v>20</v>
      </c>
      <c r="G48" s="65">
        <f t="shared" si="3"/>
        <v>4659.8599999999997</v>
      </c>
      <c r="H48" s="66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2" s="99" customFormat="1">
      <c r="A49" s="117">
        <v>43423</v>
      </c>
      <c r="B49" s="99">
        <v>16</v>
      </c>
      <c r="C49" s="99" t="s">
        <v>710</v>
      </c>
      <c r="D49" s="99" t="s">
        <v>66</v>
      </c>
      <c r="E49" s="99">
        <v>100728</v>
      </c>
      <c r="F49" s="102"/>
      <c r="G49" s="105">
        <f t="shared" si="3"/>
        <v>4304.8599999999997</v>
      </c>
      <c r="H49" s="106"/>
      <c r="I49" s="102">
        <v>355</v>
      </c>
      <c r="J49" s="102"/>
      <c r="K49" s="102"/>
      <c r="L49" s="102">
        <v>355</v>
      </c>
      <c r="M49" s="102"/>
      <c r="N49" s="102"/>
      <c r="O49" s="102"/>
      <c r="P49" s="102"/>
      <c r="Q49" s="102"/>
      <c r="R49" s="102"/>
      <c r="S49" s="102"/>
      <c r="T49" s="102"/>
      <c r="U49" s="102"/>
    </row>
    <row r="50" spans="1:22" s="99" customFormat="1">
      <c r="A50" s="117">
        <v>43423</v>
      </c>
      <c r="B50" s="99">
        <v>17</v>
      </c>
      <c r="C50" s="99" t="s">
        <v>731</v>
      </c>
      <c r="D50" s="99" t="s">
        <v>66</v>
      </c>
      <c r="E50" s="99">
        <v>100729</v>
      </c>
      <c r="F50" s="102"/>
      <c r="G50" s="105">
        <f t="shared" si="3"/>
        <v>3823.0999999999995</v>
      </c>
      <c r="H50" s="106"/>
      <c r="I50" s="102">
        <v>481.76</v>
      </c>
      <c r="J50" s="102"/>
      <c r="K50" s="102">
        <v>455.76</v>
      </c>
      <c r="L50" s="102"/>
      <c r="M50" s="102"/>
      <c r="N50" s="102"/>
      <c r="O50" s="102">
        <v>26</v>
      </c>
      <c r="P50" s="102"/>
      <c r="Q50" s="102"/>
      <c r="R50" s="102"/>
      <c r="S50" s="102"/>
      <c r="T50" s="102"/>
      <c r="U50" s="102"/>
    </row>
    <row r="51" spans="1:22" s="99" customFormat="1" ht="12" customHeight="1">
      <c r="A51" s="117">
        <v>43423</v>
      </c>
      <c r="B51" s="99">
        <v>17</v>
      </c>
      <c r="C51" s="99" t="s">
        <v>732</v>
      </c>
      <c r="D51" s="99" t="s">
        <v>66</v>
      </c>
      <c r="E51" s="99">
        <v>100730</v>
      </c>
      <c r="F51" s="102"/>
      <c r="G51" s="105">
        <f t="shared" si="3"/>
        <v>3709.2999999999993</v>
      </c>
      <c r="H51" s="102"/>
      <c r="I51" s="102">
        <v>113.8</v>
      </c>
      <c r="J51" s="102"/>
      <c r="K51" s="102">
        <v>113.8</v>
      </c>
      <c r="L51" s="102"/>
      <c r="M51" s="102"/>
      <c r="N51" s="102"/>
      <c r="O51" s="102"/>
      <c r="P51" s="102"/>
      <c r="Q51" s="102"/>
      <c r="R51" s="102"/>
      <c r="S51" s="102"/>
      <c r="T51" s="102"/>
      <c r="U51" s="102"/>
    </row>
    <row r="52" spans="1:22" s="63" customFormat="1">
      <c r="A52" s="117">
        <v>43423</v>
      </c>
      <c r="B52" s="99">
        <v>19</v>
      </c>
      <c r="C52" s="99" t="s">
        <v>335</v>
      </c>
      <c r="D52" s="100" t="s">
        <v>66</v>
      </c>
      <c r="E52" s="99">
        <v>100731</v>
      </c>
      <c r="F52" s="64"/>
      <c r="G52" s="65">
        <f t="shared" si="3"/>
        <v>3697.2999999999993</v>
      </c>
      <c r="H52" s="64"/>
      <c r="I52" s="64">
        <v>12</v>
      </c>
      <c r="J52" s="64"/>
      <c r="K52" s="64"/>
      <c r="L52" s="64"/>
      <c r="M52" s="64"/>
      <c r="N52" s="64"/>
      <c r="O52" s="64"/>
      <c r="P52" s="64"/>
      <c r="Q52" s="64">
        <v>12</v>
      </c>
      <c r="R52" s="64"/>
      <c r="S52" s="64"/>
      <c r="T52" s="64"/>
      <c r="U52" s="64"/>
    </row>
    <row r="53" spans="1:22" s="63" customFormat="1" ht="12" customHeight="1">
      <c r="A53" s="117">
        <v>43423</v>
      </c>
      <c r="B53" s="99">
        <v>18</v>
      </c>
      <c r="C53" s="99" t="s">
        <v>733</v>
      </c>
      <c r="D53" s="100"/>
      <c r="E53" s="99">
        <v>100732</v>
      </c>
      <c r="F53" s="64"/>
      <c r="G53" s="65">
        <f t="shared" si="3"/>
        <v>3680.2999999999993</v>
      </c>
      <c r="H53" s="64"/>
      <c r="I53" s="64">
        <v>17</v>
      </c>
      <c r="J53" s="64"/>
      <c r="K53" s="64"/>
      <c r="L53" s="64"/>
      <c r="M53" s="64"/>
      <c r="N53" s="64"/>
      <c r="O53" s="64"/>
      <c r="P53" s="64">
        <v>17</v>
      </c>
      <c r="Q53" s="64"/>
      <c r="R53" s="64"/>
      <c r="S53" s="64"/>
      <c r="T53" s="64"/>
      <c r="U53" s="64"/>
    </row>
    <row r="54" spans="1:22" s="99" customFormat="1">
      <c r="A54" s="117">
        <v>43425</v>
      </c>
      <c r="C54" s="99" t="s">
        <v>734</v>
      </c>
      <c r="D54" s="100" t="s">
        <v>66</v>
      </c>
      <c r="E54" s="99" t="s">
        <v>46</v>
      </c>
      <c r="F54" s="106"/>
      <c r="G54" s="105">
        <f t="shared" si="3"/>
        <v>3880.2999999999993</v>
      </c>
      <c r="H54" s="106"/>
      <c r="I54" s="102">
        <v>-200</v>
      </c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>
        <v>-200</v>
      </c>
      <c r="U54" s="102"/>
    </row>
    <row r="55" spans="1:22" s="99" customFormat="1">
      <c r="A55" s="126" t="s">
        <v>735</v>
      </c>
      <c r="D55" s="100" t="s">
        <v>55</v>
      </c>
      <c r="F55" s="106"/>
      <c r="G55" s="105">
        <f t="shared" si="3"/>
        <v>3880.2999999999993</v>
      </c>
      <c r="H55" s="106"/>
      <c r="I55" s="102"/>
      <c r="J55" s="102"/>
      <c r="K55" s="102"/>
      <c r="M55" s="102"/>
      <c r="N55" s="102"/>
      <c r="O55" s="102"/>
      <c r="P55" s="102"/>
      <c r="Q55" s="102"/>
      <c r="R55" s="102"/>
      <c r="S55" s="102"/>
      <c r="T55" s="102"/>
      <c r="U55" s="102"/>
    </row>
    <row r="56" spans="1:22" s="99" customFormat="1">
      <c r="A56" s="126" t="s">
        <v>736</v>
      </c>
      <c r="D56" s="100" t="s">
        <v>55</v>
      </c>
      <c r="F56" s="106"/>
      <c r="G56" s="105">
        <f t="shared" si="3"/>
        <v>3880.2999999999993</v>
      </c>
      <c r="H56" s="106"/>
      <c r="I56" s="102"/>
      <c r="J56" s="102"/>
      <c r="K56" s="102"/>
      <c r="M56" s="102"/>
      <c r="N56" s="102"/>
      <c r="O56" s="102"/>
      <c r="P56" s="102"/>
      <c r="Q56" s="102"/>
      <c r="R56" s="102"/>
      <c r="S56" s="102"/>
      <c r="T56" s="102"/>
      <c r="U56" s="102"/>
    </row>
    <row r="57" spans="1:22">
      <c r="A57" s="117">
        <v>43486</v>
      </c>
      <c r="B57" s="99">
        <v>20</v>
      </c>
      <c r="C57" s="99" t="s">
        <v>737</v>
      </c>
      <c r="D57" s="100" t="s">
        <v>66</v>
      </c>
      <c r="E57" s="99">
        <v>100733</v>
      </c>
      <c r="F57" s="64"/>
      <c r="G57" s="65">
        <f t="shared" si="3"/>
        <v>3705.2999999999993</v>
      </c>
      <c r="H57" s="16"/>
      <c r="I57" s="2">
        <v>175</v>
      </c>
      <c r="J57" s="2"/>
      <c r="L57" s="2"/>
      <c r="M57" s="2"/>
      <c r="N57" s="2"/>
      <c r="O57" s="2"/>
      <c r="Q57" s="2"/>
      <c r="R57" s="2"/>
      <c r="S57" s="2"/>
      <c r="T57" s="2"/>
      <c r="U57" s="2">
        <v>175</v>
      </c>
    </row>
    <row r="58" spans="1:22">
      <c r="A58" s="117">
        <v>43486</v>
      </c>
      <c r="B58" s="99">
        <v>21</v>
      </c>
      <c r="C58" s="99" t="s">
        <v>738</v>
      </c>
      <c r="D58" s="100" t="s">
        <v>66</v>
      </c>
      <c r="E58" s="99">
        <v>100734</v>
      </c>
      <c r="F58" s="64"/>
      <c r="G58" s="65">
        <f t="shared" si="3"/>
        <v>3527.2999999999993</v>
      </c>
      <c r="H58" s="16"/>
      <c r="I58" s="2">
        <v>178</v>
      </c>
      <c r="L58" s="2"/>
      <c r="Q58" s="2"/>
      <c r="R58" s="2"/>
      <c r="S58" s="2"/>
      <c r="T58" s="2">
        <v>178</v>
      </c>
    </row>
    <row r="59" spans="1:22" s="99" customFormat="1">
      <c r="A59" s="117">
        <v>43486</v>
      </c>
      <c r="B59" s="100">
        <v>22</v>
      </c>
      <c r="C59" s="99" t="s">
        <v>710</v>
      </c>
      <c r="D59" s="100" t="s">
        <v>66</v>
      </c>
      <c r="E59" s="99">
        <v>100735</v>
      </c>
      <c r="F59" s="102"/>
      <c r="G59" s="105">
        <f t="shared" si="3"/>
        <v>3295.2999999999993</v>
      </c>
      <c r="H59" s="106"/>
      <c r="I59" s="102">
        <v>232</v>
      </c>
      <c r="J59" s="102"/>
      <c r="K59" s="102"/>
      <c r="L59" s="102">
        <v>232</v>
      </c>
      <c r="M59" s="102"/>
      <c r="N59" s="102"/>
      <c r="O59" s="102"/>
      <c r="P59" s="102"/>
      <c r="Q59" s="102"/>
      <c r="R59" s="102"/>
      <c r="S59" s="102"/>
      <c r="T59" s="102"/>
      <c r="U59" s="102"/>
    </row>
    <row r="60" spans="1:22">
      <c r="A60" s="117">
        <v>43486</v>
      </c>
      <c r="B60" s="100">
        <v>23</v>
      </c>
      <c r="C60" s="99" t="s">
        <v>739</v>
      </c>
      <c r="D60" s="95" t="s">
        <v>66</v>
      </c>
      <c r="E60" s="99">
        <v>100736</v>
      </c>
      <c r="F60" s="64"/>
      <c r="G60" s="65">
        <f t="shared" si="3"/>
        <v>2813.7399999999993</v>
      </c>
      <c r="H60" s="16"/>
      <c r="I60" s="2">
        <v>481.56</v>
      </c>
      <c r="J60" s="2"/>
      <c r="K60" s="2">
        <v>455.56</v>
      </c>
      <c r="L60" s="2"/>
      <c r="M60" s="2"/>
      <c r="N60" s="2"/>
      <c r="O60" s="2">
        <v>26</v>
      </c>
      <c r="Q60" s="2"/>
      <c r="R60" s="2"/>
      <c r="S60" s="2"/>
      <c r="T60" s="2"/>
    </row>
    <row r="61" spans="1:22">
      <c r="A61" s="117">
        <v>43486</v>
      </c>
      <c r="B61" s="100">
        <v>23</v>
      </c>
      <c r="C61" s="99" t="s">
        <v>595</v>
      </c>
      <c r="D61" s="95" t="s">
        <v>66</v>
      </c>
      <c r="E61" s="99">
        <v>100737</v>
      </c>
      <c r="F61" s="64"/>
      <c r="G61" s="65">
        <f t="shared" si="3"/>
        <v>2699.7399999999993</v>
      </c>
      <c r="I61" s="2">
        <v>114</v>
      </c>
      <c r="J61" s="2"/>
      <c r="K61" s="2">
        <v>114</v>
      </c>
      <c r="L61" s="2"/>
      <c r="M61" s="2"/>
      <c r="N61" s="2"/>
      <c r="O61" s="2"/>
      <c r="U61"/>
    </row>
    <row r="62" spans="1:22">
      <c r="A62" s="126" t="s">
        <v>740</v>
      </c>
      <c r="B62" s="100"/>
      <c r="C62" s="99"/>
      <c r="D62" s="100" t="s">
        <v>240</v>
      </c>
      <c r="E62" s="99"/>
      <c r="F62" s="64"/>
      <c r="G62" s="65">
        <f t="shared" si="3"/>
        <v>2699.7399999999993</v>
      </c>
      <c r="I62" s="2"/>
      <c r="L62" s="2"/>
      <c r="R62" s="38"/>
      <c r="S62" s="38"/>
      <c r="T62" s="34"/>
      <c r="U62" s="34"/>
      <c r="V62" s="34"/>
    </row>
    <row r="63" spans="1:22">
      <c r="A63" s="126" t="s">
        <v>741</v>
      </c>
      <c r="B63" s="95"/>
      <c r="C63" s="108"/>
      <c r="D63" s="100" t="s">
        <v>55</v>
      </c>
      <c r="E63" s="99"/>
      <c r="F63" s="64"/>
      <c r="G63" s="65">
        <f t="shared" si="3"/>
        <v>2699.7399999999993</v>
      </c>
      <c r="I63" s="2"/>
      <c r="L63" s="2"/>
      <c r="R63" s="2"/>
      <c r="S63" s="2"/>
      <c r="T63" s="71"/>
      <c r="U63"/>
    </row>
    <row r="64" spans="1:22">
      <c r="A64" s="117">
        <v>43542</v>
      </c>
      <c r="B64" s="95">
        <v>24</v>
      </c>
      <c r="C64" s="63" t="s">
        <v>745</v>
      </c>
      <c r="D64" s="100" t="s">
        <v>66</v>
      </c>
      <c r="E64" s="99">
        <v>100738</v>
      </c>
      <c r="F64" s="64"/>
      <c r="G64" s="65">
        <f t="shared" si="3"/>
        <v>2604.7399999999993</v>
      </c>
      <c r="I64" s="2">
        <v>95</v>
      </c>
      <c r="L64" s="2">
        <v>95</v>
      </c>
      <c r="R64" s="2"/>
      <c r="S64" s="2"/>
      <c r="T64" s="71"/>
      <c r="U64"/>
    </row>
    <row r="65" spans="1:21">
      <c r="A65" s="117">
        <v>43542</v>
      </c>
      <c r="B65" s="95">
        <v>25</v>
      </c>
      <c r="C65" s="99" t="s">
        <v>742</v>
      </c>
      <c r="D65" s="100" t="s">
        <v>761</v>
      </c>
      <c r="E65" s="99">
        <v>100739</v>
      </c>
      <c r="F65" s="64"/>
      <c r="G65" s="65">
        <f t="shared" ref="G65:G75" si="4">G64+F65-I65-H65</f>
        <v>2504.7399999999993</v>
      </c>
      <c r="I65" s="2">
        <v>100</v>
      </c>
      <c r="L65" s="2"/>
      <c r="P65" s="2">
        <v>100</v>
      </c>
      <c r="R65" s="2"/>
      <c r="S65" s="2"/>
      <c r="T65" s="71"/>
      <c r="U65"/>
    </row>
    <row r="66" spans="1:21" s="99" customFormat="1">
      <c r="A66" s="117">
        <v>43542</v>
      </c>
      <c r="B66" s="95">
        <v>26</v>
      </c>
      <c r="C66" s="99" t="s">
        <v>743</v>
      </c>
      <c r="D66" s="100" t="s">
        <v>761</v>
      </c>
      <c r="E66" s="99">
        <v>100740</v>
      </c>
      <c r="F66" s="102"/>
      <c r="G66" s="105">
        <f t="shared" si="4"/>
        <v>2404.7399999999993</v>
      </c>
      <c r="H66" s="102"/>
      <c r="I66" s="102">
        <v>100</v>
      </c>
      <c r="J66" s="102"/>
      <c r="K66" s="102"/>
      <c r="L66" s="102"/>
      <c r="M66" s="102"/>
      <c r="N66" s="102"/>
      <c r="O66" s="102"/>
      <c r="P66" s="102">
        <v>100</v>
      </c>
      <c r="Q66" s="102"/>
      <c r="R66" s="102"/>
      <c r="S66" s="102"/>
      <c r="T66" s="102"/>
      <c r="U66" s="102"/>
    </row>
    <row r="67" spans="1:21" s="134" customFormat="1">
      <c r="A67" s="132">
        <v>43542</v>
      </c>
      <c r="B67" s="133">
        <v>27</v>
      </c>
      <c r="C67" s="134" t="s">
        <v>744</v>
      </c>
      <c r="D67" s="134" t="s">
        <v>761</v>
      </c>
      <c r="E67" s="134">
        <v>100741</v>
      </c>
      <c r="F67" s="131"/>
      <c r="G67" s="135">
        <f t="shared" si="4"/>
        <v>1104.7399999999993</v>
      </c>
      <c r="H67" s="131"/>
      <c r="I67" s="131">
        <v>1300</v>
      </c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>
        <v>1300</v>
      </c>
      <c r="U67" s="131"/>
    </row>
    <row r="68" spans="1:21">
      <c r="A68" s="117"/>
      <c r="G68" s="65">
        <f t="shared" si="4"/>
        <v>1104.7399999999993</v>
      </c>
      <c r="H68" s="2"/>
      <c r="I68" s="2"/>
      <c r="J68" s="2"/>
      <c r="L68" s="2"/>
      <c r="M68" s="2"/>
      <c r="N68" s="2"/>
      <c r="O68" s="2"/>
      <c r="Q68" s="2"/>
      <c r="R68" s="2"/>
      <c r="S68" s="2"/>
      <c r="T68" s="71"/>
    </row>
    <row r="69" spans="1:21">
      <c r="A69" s="117"/>
      <c r="C69" s="63" t="s">
        <v>747</v>
      </c>
      <c r="G69" s="65">
        <f t="shared" si="4"/>
        <v>1104.7399999999993</v>
      </c>
      <c r="H69" s="2"/>
      <c r="I69" s="2"/>
      <c r="J69" s="2"/>
      <c r="L69" s="2"/>
      <c r="M69" s="2"/>
      <c r="N69" s="2"/>
      <c r="O69" s="2"/>
      <c r="Q69" s="2"/>
      <c r="R69" s="2"/>
      <c r="S69" s="2"/>
      <c r="T69" s="71"/>
      <c r="U69" s="172"/>
    </row>
    <row r="70" spans="1:21">
      <c r="A70" s="128"/>
      <c r="B70" s="17"/>
      <c r="C70" s="95" t="s">
        <v>746</v>
      </c>
      <c r="G70" s="65">
        <f t="shared" si="4"/>
        <v>1104.7399999999993</v>
      </c>
      <c r="H70" s="2"/>
      <c r="I70" s="2"/>
      <c r="J70" s="2"/>
      <c r="L70" s="2"/>
      <c r="M70" s="2"/>
      <c r="N70" s="2"/>
      <c r="O70" s="2"/>
      <c r="Q70" s="2"/>
      <c r="R70" s="2"/>
      <c r="S70" s="2"/>
      <c r="T70" s="71"/>
      <c r="U70" s="172"/>
    </row>
    <row r="71" spans="1:21">
      <c r="A71" s="117"/>
      <c r="C71" s="95" t="s">
        <v>748</v>
      </c>
      <c r="G71" s="65">
        <f t="shared" si="4"/>
        <v>1104.7399999999993</v>
      </c>
      <c r="H71" s="2"/>
      <c r="I71" s="2"/>
      <c r="J71" s="2"/>
      <c r="L71" s="2"/>
      <c r="M71" s="2"/>
      <c r="N71" s="2"/>
      <c r="O71" s="2"/>
      <c r="Q71" s="2"/>
      <c r="R71" s="2"/>
      <c r="S71" s="2"/>
      <c r="T71" s="71"/>
    </row>
    <row r="72" spans="1:21">
      <c r="A72" s="117"/>
      <c r="C72" s="95" t="s">
        <v>749</v>
      </c>
      <c r="G72" s="65">
        <f t="shared" si="4"/>
        <v>1104.7399999999993</v>
      </c>
      <c r="H72" s="2"/>
      <c r="I72" s="2"/>
      <c r="J72" s="2"/>
      <c r="L72" s="2"/>
      <c r="M72" s="2"/>
      <c r="N72" s="2"/>
      <c r="O72" s="2"/>
      <c r="Q72" s="2"/>
      <c r="R72" s="2"/>
      <c r="S72" s="2"/>
      <c r="T72" s="71"/>
    </row>
    <row r="73" spans="1:21">
      <c r="A73" s="117"/>
      <c r="C73" s="100"/>
      <c r="G73" s="65">
        <f t="shared" si="4"/>
        <v>1104.7399999999993</v>
      </c>
      <c r="H73" s="2"/>
      <c r="I73" s="2"/>
      <c r="J73" s="2"/>
      <c r="L73" s="2"/>
      <c r="M73" s="2"/>
      <c r="N73" s="2"/>
      <c r="O73" s="2"/>
      <c r="Q73" s="2"/>
      <c r="R73" s="2"/>
      <c r="S73" s="71"/>
      <c r="T73" s="71"/>
    </row>
    <row r="74" spans="1:21">
      <c r="A74" s="127"/>
      <c r="G74" s="65">
        <f t="shared" si="4"/>
        <v>1104.7399999999993</v>
      </c>
      <c r="H74" s="2"/>
      <c r="I74" s="2"/>
      <c r="J74" s="2"/>
      <c r="L74" s="2"/>
      <c r="M74" s="2"/>
      <c r="N74" s="2"/>
      <c r="O74" s="2"/>
      <c r="Q74" s="2"/>
      <c r="R74" s="2"/>
      <c r="S74" s="2"/>
      <c r="T74" s="2"/>
    </row>
    <row r="75" spans="1:21">
      <c r="A75" s="117"/>
      <c r="G75" s="65">
        <f t="shared" si="4"/>
        <v>1104.7399999999993</v>
      </c>
      <c r="T75" s="71"/>
    </row>
    <row r="76" spans="1:21">
      <c r="T76" s="71"/>
    </row>
    <row r="77" spans="1:21">
      <c r="M77" s="21" t="s">
        <v>725</v>
      </c>
      <c r="S77" s="2"/>
      <c r="T77" s="2"/>
    </row>
    <row r="78" spans="1:21">
      <c r="H78" s="21"/>
      <c r="M78" s="34"/>
      <c r="N78" s="34"/>
      <c r="O78" s="34"/>
      <c r="P78" s="35"/>
      <c r="Q78" s="34"/>
    </row>
    <row r="79" spans="1:21">
      <c r="H79" s="34"/>
      <c r="I79" s="34"/>
      <c r="J79" s="34"/>
      <c r="K79" s="35"/>
      <c r="L79" s="34"/>
      <c r="M79" t="s">
        <v>127</v>
      </c>
      <c r="O79" s="2"/>
      <c r="P79" s="64">
        <v>2350</v>
      </c>
      <c r="Q79" s="2"/>
      <c r="R79" s="20"/>
      <c r="U79"/>
    </row>
    <row r="80" spans="1:21">
      <c r="J80" s="2"/>
      <c r="K80" s="64"/>
      <c r="L80" s="2"/>
      <c r="M80" t="s">
        <v>9</v>
      </c>
      <c r="O80" s="2"/>
      <c r="P80" s="64">
        <v>2250</v>
      </c>
      <c r="Q80" s="2"/>
      <c r="U80"/>
    </row>
    <row r="81" spans="10:17" customFormat="1">
      <c r="J81" s="2"/>
      <c r="K81" s="64"/>
      <c r="L81" s="2"/>
      <c r="M81" t="s">
        <v>197</v>
      </c>
      <c r="O81" s="2"/>
      <c r="P81" s="64">
        <v>175</v>
      </c>
      <c r="Q81" s="2"/>
    </row>
    <row r="82" spans="10:17" customFormat="1">
      <c r="J82" s="2"/>
      <c r="K82" s="64"/>
      <c r="L82" s="2"/>
      <c r="M82" t="s">
        <v>11</v>
      </c>
      <c r="O82" s="2"/>
      <c r="P82" s="64">
        <v>360</v>
      </c>
      <c r="Q82" s="2"/>
    </row>
    <row r="83" spans="10:17" customFormat="1">
      <c r="J83" s="2"/>
      <c r="K83" s="64"/>
      <c r="L83" s="2"/>
      <c r="M83" t="s">
        <v>12</v>
      </c>
      <c r="O83" s="2"/>
      <c r="P83" s="64">
        <v>150</v>
      </c>
      <c r="Q83" s="2"/>
    </row>
    <row r="84" spans="10:17" customFormat="1">
      <c r="J84" s="2"/>
      <c r="K84" s="64"/>
      <c r="L84" s="2"/>
      <c r="M84" t="s">
        <v>31</v>
      </c>
      <c r="O84" s="2"/>
      <c r="P84" s="64">
        <v>200</v>
      </c>
      <c r="Q84" s="2"/>
    </row>
    <row r="85" spans="10:17" customFormat="1">
      <c r="J85" s="2"/>
      <c r="K85" s="64"/>
      <c r="L85" s="2"/>
      <c r="M85" t="s">
        <v>13</v>
      </c>
      <c r="O85" s="2"/>
      <c r="P85" s="64">
        <v>15</v>
      </c>
      <c r="Q85" s="2"/>
    </row>
    <row r="86" spans="10:17" customFormat="1">
      <c r="J86" s="2"/>
      <c r="K86" s="64"/>
      <c r="L86" s="2"/>
      <c r="M86" t="s">
        <v>14</v>
      </c>
      <c r="O86" s="2"/>
      <c r="P86" s="64">
        <v>40</v>
      </c>
      <c r="Q86" s="2"/>
    </row>
    <row r="87" spans="10:17" customFormat="1">
      <c r="J87" s="2"/>
      <c r="K87" s="64"/>
      <c r="L87" s="2"/>
      <c r="M87" t="s">
        <v>552</v>
      </c>
      <c r="O87" s="2"/>
      <c r="P87" s="102">
        <v>75</v>
      </c>
      <c r="Q87" s="2"/>
    </row>
    <row r="88" spans="10:17" customFormat="1">
      <c r="J88" s="2"/>
      <c r="K88" s="64"/>
      <c r="L88" s="2"/>
      <c r="M88" t="s">
        <v>420</v>
      </c>
      <c r="O88" s="2"/>
      <c r="P88" s="64">
        <v>55</v>
      </c>
      <c r="Q88" s="2"/>
    </row>
    <row r="89" spans="10:17" customFormat="1">
      <c r="J89" s="2"/>
      <c r="K89" s="64"/>
      <c r="L89" s="2"/>
      <c r="M89" t="s">
        <v>198</v>
      </c>
      <c r="O89" s="2"/>
      <c r="P89" s="64">
        <v>500</v>
      </c>
      <c r="Q89" s="2"/>
    </row>
    <row r="90" spans="10:17" customFormat="1">
      <c r="J90" s="2"/>
      <c r="K90" s="64"/>
      <c r="L90" s="2"/>
      <c r="M90" t="s">
        <v>726</v>
      </c>
      <c r="O90" s="2"/>
      <c r="P90" s="64">
        <v>1500</v>
      </c>
      <c r="Q90" s="2"/>
    </row>
    <row r="91" spans="10:17" customFormat="1">
      <c r="J91" s="2"/>
      <c r="K91" s="64"/>
      <c r="L91" s="2"/>
      <c r="O91" s="2"/>
      <c r="P91" s="9">
        <f>SUM(P79:P90)</f>
        <v>7670</v>
      </c>
    </row>
    <row r="92" spans="10:17" customFormat="1">
      <c r="J92" s="2"/>
      <c r="K92" s="9"/>
      <c r="M92" t="s">
        <v>635</v>
      </c>
      <c r="P92" s="64">
        <v>2000</v>
      </c>
    </row>
    <row r="93" spans="10:17" customFormat="1">
      <c r="K93" s="64"/>
      <c r="M93" t="s">
        <v>636</v>
      </c>
      <c r="P93" s="64">
        <v>650</v>
      </c>
    </row>
    <row r="94" spans="10:17" customFormat="1">
      <c r="K94" s="64"/>
      <c r="P94" s="9">
        <f>SUM(P91:P93)</f>
        <v>10320</v>
      </c>
    </row>
    <row r="95" spans="10:17" customFormat="1">
      <c r="K95" s="9"/>
      <c r="M95" t="s">
        <v>588</v>
      </c>
      <c r="P95" s="64">
        <v>5000</v>
      </c>
    </row>
    <row r="96" spans="10:17" customFormat="1">
      <c r="K96" s="64"/>
      <c r="P96" s="9">
        <f>P94-P95</f>
        <v>5320</v>
      </c>
    </row>
    <row r="97" spans="8:17" customFormat="1">
      <c r="K97" s="9"/>
      <c r="M97" t="s">
        <v>306</v>
      </c>
      <c r="P97" s="2">
        <v>750</v>
      </c>
      <c r="Q97" s="75"/>
    </row>
    <row r="98" spans="8:17" customFormat="1">
      <c r="K98" s="2"/>
      <c r="L98" s="75"/>
      <c r="M98" s="20" t="s">
        <v>337</v>
      </c>
      <c r="N98" s="20"/>
      <c r="O98" s="20"/>
      <c r="P98" s="7">
        <f>P96-P97</f>
        <v>4570</v>
      </c>
    </row>
    <row r="99" spans="8:17" customFormat="1">
      <c r="H99" s="20"/>
      <c r="I99" s="20"/>
      <c r="J99" s="20"/>
      <c r="K99" s="7"/>
      <c r="P99" s="2"/>
    </row>
    <row r="100" spans="8:17" customFormat="1">
      <c r="K100" s="2"/>
      <c r="M100" s="21" t="s">
        <v>469</v>
      </c>
      <c r="N100" s="21"/>
      <c r="O100" s="21"/>
      <c r="P100" s="9"/>
    </row>
    <row r="101" spans="8:17" customFormat="1">
      <c r="H101" s="21"/>
      <c r="I101" s="21"/>
      <c r="J101" s="21"/>
      <c r="K101" s="9"/>
      <c r="P101" s="2"/>
    </row>
  </sheetData>
  <mergeCells count="3">
    <mergeCell ref="C12:E12"/>
    <mergeCell ref="C13:E13"/>
    <mergeCell ref="U69:U70"/>
  </mergeCells>
  <phoneticPr fontId="3" type="noConversion"/>
  <printOptions gridLines="1"/>
  <pageMargins left="0.39000000000000007" right="0.39000000000000007" top="0.41000000000000009" bottom="0.41000000000000009" header="0" footer="0"/>
  <pageSetup scale="55" orientation="landscape" horizontalDpi="4294967292" verticalDpi="4294967292" copies="9"/>
  <extLst>
    <ext xmlns:mx="http://schemas.microsoft.com/office/mac/excel/2008/main" uri="{64002731-A6B0-56B0-2670-7721B7C09600}">
      <mx:PLV Mode="0" OnePage="0" WScale="200"/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zoomScale="183" zoomScaleNormal="183" workbookViewId="0">
      <selection sqref="A1:K24"/>
    </sheetView>
  </sheetViews>
  <sheetFormatPr defaultColWidth="11.42578125" defaultRowHeight="12.75"/>
  <cols>
    <col min="4" max="4" width="7" customWidth="1"/>
    <col min="6" max="6" width="6" customWidth="1"/>
    <col min="8" max="8" width="11.7109375" customWidth="1"/>
    <col min="10" max="10" width="5.42578125" customWidth="1"/>
  </cols>
  <sheetData>
    <row r="1" spans="1:11" ht="25.5">
      <c r="A1" s="26" t="s">
        <v>750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751</v>
      </c>
      <c r="F4" s="73"/>
      <c r="G4" s="9" t="s">
        <v>27</v>
      </c>
      <c r="H4" s="2"/>
      <c r="I4" s="2"/>
      <c r="J4" s="2"/>
      <c r="K4" s="25" t="s">
        <v>751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2278.2399999999998</v>
      </c>
      <c r="J5" s="2"/>
      <c r="K5" s="24">
        <v>2233.7199999999998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1747</v>
      </c>
      <c r="J6" s="2"/>
      <c r="K6" s="24">
        <v>1900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334.57</v>
      </c>
      <c r="J7" s="2"/>
      <c r="K7" s="24">
        <v>332.49</v>
      </c>
    </row>
    <row r="8" spans="1:11">
      <c r="A8" t="s">
        <v>26</v>
      </c>
      <c r="C8" s="2">
        <v>3.32</v>
      </c>
      <c r="D8" s="2"/>
      <c r="E8" s="24">
        <v>1.1200000000000001</v>
      </c>
      <c r="F8" s="74"/>
      <c r="G8" s="2" t="s">
        <v>30</v>
      </c>
      <c r="H8" s="2"/>
      <c r="I8" s="2">
        <v>139</v>
      </c>
      <c r="J8" s="2"/>
      <c r="K8" s="24">
        <v>78</v>
      </c>
    </row>
    <row r="9" spans="1:11">
      <c r="A9" t="s">
        <v>258</v>
      </c>
      <c r="C9" s="48">
        <v>940</v>
      </c>
      <c r="D9" s="48"/>
      <c r="E9" s="24">
        <v>920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615</v>
      </c>
      <c r="C10" s="48">
        <v>0</v>
      </c>
      <c r="D10" s="48"/>
      <c r="E10" s="24">
        <v>191.66</v>
      </c>
      <c r="F10" s="72"/>
      <c r="G10" s="2" t="s">
        <v>14</v>
      </c>
      <c r="H10" s="2"/>
      <c r="I10" s="2">
        <v>35</v>
      </c>
      <c r="J10" s="2"/>
      <c r="K10" s="24">
        <v>30</v>
      </c>
    </row>
    <row r="11" spans="1:11">
      <c r="C11" s="9">
        <f>SUM(C5:C10)</f>
        <v>5629.32</v>
      </c>
      <c r="D11" s="9"/>
      <c r="E11" s="87">
        <f>SUM(E5:E10)</f>
        <v>5798.78</v>
      </c>
      <c r="F11" s="72"/>
      <c r="G11" s="2" t="s">
        <v>354</v>
      </c>
      <c r="I11" s="2">
        <v>153.41999999999999</v>
      </c>
      <c r="K11" s="24">
        <v>137.44999999999999</v>
      </c>
    </row>
    <row r="12" spans="1:11">
      <c r="A12" t="s">
        <v>34</v>
      </c>
      <c r="C12" s="2">
        <v>3138.96</v>
      </c>
      <c r="D12" s="2"/>
      <c r="E12" s="24">
        <v>5526.84</v>
      </c>
      <c r="F12" s="72"/>
      <c r="G12" s="2" t="s">
        <v>353</v>
      </c>
      <c r="I12" s="2">
        <v>46.02</v>
      </c>
      <c r="K12" s="24">
        <v>45.5</v>
      </c>
    </row>
    <row r="13" spans="1:11">
      <c r="C13" s="9">
        <f>SUM(C11:C12)</f>
        <v>8768.2799999999988</v>
      </c>
      <c r="D13" s="9"/>
      <c r="E13" s="87">
        <f>SUM(E11:E12)</f>
        <v>11325.619999999999</v>
      </c>
      <c r="F13" s="72"/>
      <c r="G13" s="2" t="s">
        <v>490</v>
      </c>
      <c r="H13" s="2"/>
      <c r="I13" s="16">
        <v>217</v>
      </c>
      <c r="J13" s="2"/>
      <c r="K13" s="50">
        <v>317</v>
      </c>
    </row>
    <row r="14" spans="1:11">
      <c r="A14" t="s">
        <v>35</v>
      </c>
      <c r="C14" s="2">
        <v>2778.03</v>
      </c>
      <c r="D14" s="2"/>
      <c r="E14" s="24">
        <v>3138.96</v>
      </c>
      <c r="F14" s="72"/>
      <c r="G14" s="64" t="s">
        <v>752</v>
      </c>
      <c r="I14" s="16">
        <v>294.67</v>
      </c>
      <c r="J14" s="17"/>
      <c r="K14" s="24">
        <v>0</v>
      </c>
    </row>
    <row r="15" spans="1:11">
      <c r="C15" s="9">
        <f>C13-C14</f>
        <v>5990.2499999999982</v>
      </c>
      <c r="D15" s="9"/>
      <c r="E15" s="87">
        <f>E13-E14</f>
        <v>8186.6599999999989</v>
      </c>
      <c r="F15" s="72"/>
      <c r="G15" s="102" t="s">
        <v>649</v>
      </c>
      <c r="I15" s="16">
        <v>195</v>
      </c>
      <c r="K15" s="24">
        <v>0</v>
      </c>
    </row>
    <row r="16" spans="1:11">
      <c r="C16" s="9"/>
      <c r="D16" s="9"/>
      <c r="E16" s="87"/>
      <c r="F16" s="72"/>
      <c r="G16" s="102" t="s">
        <v>696</v>
      </c>
      <c r="I16" s="16">
        <v>-825</v>
      </c>
      <c r="K16" s="24">
        <v>2175</v>
      </c>
    </row>
    <row r="17" spans="1:11">
      <c r="C17" s="9"/>
      <c r="D17" s="9"/>
      <c r="E17" s="87"/>
      <c r="F17" s="72"/>
      <c r="G17" s="102" t="s">
        <v>695</v>
      </c>
      <c r="I17" s="16">
        <v>0</v>
      </c>
      <c r="K17" s="24">
        <v>925.5</v>
      </c>
    </row>
    <row r="18" spans="1:11">
      <c r="C18" s="9"/>
      <c r="D18" s="9"/>
      <c r="E18" s="87"/>
      <c r="F18" s="72"/>
      <c r="G18" s="64" t="s">
        <v>753</v>
      </c>
      <c r="I18" s="16">
        <v>1300</v>
      </c>
      <c r="K18" s="24">
        <v>0</v>
      </c>
    </row>
    <row r="19" spans="1:11">
      <c r="F19" s="72"/>
      <c r="G19" s="64" t="s">
        <v>233</v>
      </c>
      <c r="I19" s="16">
        <v>63.33</v>
      </c>
      <c r="K19" s="24">
        <v>0</v>
      </c>
    </row>
    <row r="20" spans="1:11">
      <c r="A20" s="54"/>
      <c r="C20" s="2"/>
      <c r="D20" s="2"/>
      <c r="E20" s="2"/>
      <c r="F20" s="2"/>
      <c r="G20" s="2"/>
      <c r="H20" s="2"/>
      <c r="I20" s="9">
        <f>SUM(I5:I19)</f>
        <v>5990.25</v>
      </c>
      <c r="J20" s="9"/>
      <c r="K20" s="87">
        <f>SUM(K5:K19)</f>
        <v>8186.6599999999989</v>
      </c>
    </row>
    <row r="21" spans="1:11">
      <c r="C21" s="102"/>
      <c r="D21" s="2"/>
      <c r="E21" s="88"/>
      <c r="F21" s="2"/>
      <c r="G21" s="2" t="s">
        <v>651</v>
      </c>
      <c r="I21" s="16">
        <v>0</v>
      </c>
      <c r="J21" s="17"/>
      <c r="K21" s="24">
        <v>0</v>
      </c>
    </row>
    <row r="22" spans="1:11">
      <c r="C22" s="9"/>
      <c r="D22" s="9"/>
      <c r="E22" s="89"/>
      <c r="I22" s="9">
        <f>I20-I21</f>
        <v>5990.25</v>
      </c>
      <c r="K22" s="120">
        <f>K20-K21</f>
        <v>8186.6599999999989</v>
      </c>
    </row>
    <row r="23" spans="1:11" ht="44.25">
      <c r="A23" s="96" t="s">
        <v>38</v>
      </c>
      <c r="B23" s="97"/>
      <c r="C23" s="97"/>
      <c r="D23" s="97"/>
      <c r="E23" s="97"/>
      <c r="G23" s="173" t="s">
        <v>694</v>
      </c>
      <c r="H23" s="173"/>
    </row>
    <row r="24" spans="1:11">
      <c r="A24" s="2" t="s">
        <v>102</v>
      </c>
      <c r="B24" s="2"/>
      <c r="C24" s="2"/>
      <c r="D24" s="2"/>
      <c r="E24" s="2"/>
    </row>
  </sheetData>
  <mergeCells count="1">
    <mergeCell ref="G23:H23"/>
  </mergeCells>
  <pageMargins left="0.7" right="0.7" top="0.75" bottom="0.75" header="0.3" footer="0.3"/>
  <pageSetup orientation="landscape" horizontalDpi="0" verticalDpi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2"/>
  <sheetViews>
    <sheetView topLeftCell="A16" zoomScale="120" zoomScaleNormal="120" workbookViewId="0">
      <selection activeCell="D58" sqref="D58"/>
    </sheetView>
  </sheetViews>
  <sheetFormatPr defaultColWidth="8.85546875" defaultRowHeight="12.75"/>
  <cols>
    <col min="1" max="1" width="9.42578125" style="125" customWidth="1"/>
    <col min="2" max="2" width="4.140625" customWidth="1"/>
    <col min="3" max="3" width="27.7109375" customWidth="1"/>
    <col min="4" max="4" width="2.42578125" customWidth="1"/>
    <col min="6" max="6" width="8.85546875" style="2"/>
    <col min="9" max="9" width="9.42578125" bestFit="1" customWidth="1"/>
    <col min="11" max="11" width="8.85546875" style="2"/>
    <col min="15" max="15" width="10" customWidth="1"/>
    <col min="16" max="16" width="8.85546875" style="2"/>
    <col min="17" max="17" width="8.140625" customWidth="1"/>
    <col min="21" max="21" width="8.85546875" style="2"/>
  </cols>
  <sheetData>
    <row r="1" spans="1:22">
      <c r="A1" s="121" t="s">
        <v>754</v>
      </c>
    </row>
    <row r="2" spans="1:22">
      <c r="A2" s="121" t="s">
        <v>62</v>
      </c>
      <c r="H2" s="42"/>
      <c r="I2" s="42"/>
      <c r="J2" s="42"/>
      <c r="K2" s="43"/>
      <c r="L2" s="42"/>
      <c r="M2" s="42"/>
      <c r="N2" s="42"/>
      <c r="O2" s="42"/>
      <c r="P2" s="43"/>
      <c r="Q2" s="42"/>
      <c r="R2" s="42"/>
      <c r="S2" s="42"/>
      <c r="T2" s="42"/>
      <c r="U2" s="43"/>
    </row>
    <row r="3" spans="1:22" ht="33.75">
      <c r="A3" s="122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46" t="s">
        <v>5</v>
      </c>
      <c r="H3" s="47"/>
      <c r="I3" s="47"/>
      <c r="J3" s="47"/>
      <c r="K3" s="44"/>
      <c r="L3" s="47"/>
      <c r="M3" s="47"/>
      <c r="N3" s="47"/>
      <c r="O3" s="47"/>
      <c r="P3" s="44"/>
      <c r="Q3" s="47"/>
      <c r="R3" s="47"/>
      <c r="S3" s="47"/>
      <c r="T3" s="47"/>
      <c r="U3" s="44"/>
      <c r="V3" s="34"/>
    </row>
    <row r="4" spans="1:22">
      <c r="A4" s="85"/>
      <c r="C4" t="s">
        <v>20</v>
      </c>
      <c r="D4" t="s">
        <v>55</v>
      </c>
      <c r="E4" s="2"/>
      <c r="G4" s="40">
        <v>1673.29</v>
      </c>
      <c r="H4" s="42"/>
      <c r="I4" s="42"/>
      <c r="J4" s="42"/>
      <c r="K4" s="43"/>
      <c r="L4" s="42"/>
      <c r="M4" s="42"/>
      <c r="N4" s="42"/>
      <c r="O4" s="42"/>
      <c r="P4" s="43"/>
      <c r="Q4" s="42"/>
      <c r="R4" s="42"/>
      <c r="S4" s="42"/>
      <c r="T4" s="42"/>
      <c r="U4" s="43"/>
    </row>
    <row r="5" spans="1:22">
      <c r="A5" s="117">
        <v>43619</v>
      </c>
      <c r="C5" s="99" t="s">
        <v>300</v>
      </c>
      <c r="D5" t="s">
        <v>66</v>
      </c>
      <c r="E5" s="2">
        <v>0.83</v>
      </c>
      <c r="G5" s="40">
        <f t="shared" ref="G5:G9" si="0">G4+E5+F5</f>
        <v>1674.12</v>
      </c>
      <c r="H5" s="42"/>
      <c r="I5" s="42"/>
      <c r="J5" s="42"/>
      <c r="K5" s="43"/>
      <c r="L5" s="42"/>
      <c r="M5" s="42"/>
      <c r="N5" s="42"/>
      <c r="O5" s="42"/>
      <c r="P5" s="43"/>
      <c r="Q5" s="42"/>
      <c r="R5" s="42"/>
      <c r="S5" s="42"/>
      <c r="T5" s="42"/>
      <c r="U5" s="43"/>
    </row>
    <row r="6" spans="1:22">
      <c r="A6" s="85">
        <v>43710</v>
      </c>
      <c r="C6" s="99" t="s">
        <v>300</v>
      </c>
      <c r="D6" s="63" t="s">
        <v>66</v>
      </c>
      <c r="E6" s="2">
        <v>0.83</v>
      </c>
      <c r="G6" s="40">
        <f t="shared" si="0"/>
        <v>1674.9499999999998</v>
      </c>
      <c r="H6" s="42"/>
      <c r="I6" s="42"/>
      <c r="J6" s="42"/>
      <c r="K6" s="43"/>
      <c r="L6" s="42"/>
      <c r="M6" s="42"/>
      <c r="N6" s="42"/>
      <c r="O6" s="42"/>
      <c r="P6" s="43"/>
      <c r="Q6" s="42"/>
      <c r="R6" s="42"/>
      <c r="S6" s="42"/>
      <c r="T6" s="42"/>
      <c r="U6" s="43"/>
    </row>
    <row r="7" spans="1:22">
      <c r="A7" s="85">
        <v>43801</v>
      </c>
      <c r="C7" s="99" t="s">
        <v>300</v>
      </c>
      <c r="D7" s="63" t="s">
        <v>66</v>
      </c>
      <c r="E7" s="2">
        <v>0.84</v>
      </c>
      <c r="G7" s="40">
        <f t="shared" si="0"/>
        <v>1675.7899999999997</v>
      </c>
      <c r="H7" s="42"/>
      <c r="I7" s="42"/>
      <c r="J7" s="42"/>
      <c r="K7" s="43"/>
      <c r="L7" s="42"/>
      <c r="M7" s="42"/>
      <c r="N7" s="42"/>
      <c r="O7" s="42"/>
      <c r="P7" s="43"/>
      <c r="Q7" s="42"/>
      <c r="R7" s="42"/>
      <c r="S7" s="42"/>
      <c r="T7" s="42"/>
      <c r="U7" s="43"/>
    </row>
    <row r="8" spans="1:22">
      <c r="A8" s="85">
        <v>43920</v>
      </c>
      <c r="C8" s="99" t="s">
        <v>300</v>
      </c>
      <c r="D8" s="63" t="s">
        <v>66</v>
      </c>
      <c r="E8" s="2">
        <v>0.59</v>
      </c>
      <c r="G8" s="40">
        <f t="shared" si="0"/>
        <v>1676.3799999999997</v>
      </c>
      <c r="H8" s="42"/>
      <c r="I8" s="42"/>
      <c r="J8" s="42"/>
      <c r="K8" s="43"/>
      <c r="L8" s="42"/>
      <c r="M8" s="42"/>
      <c r="N8" s="42"/>
      <c r="O8" s="42"/>
      <c r="P8" s="43"/>
      <c r="Q8" s="42"/>
      <c r="R8" s="42"/>
      <c r="S8" s="42"/>
      <c r="T8" s="42"/>
      <c r="U8" s="43"/>
    </row>
    <row r="9" spans="1:22">
      <c r="A9" s="126" t="s">
        <v>788</v>
      </c>
      <c r="C9" s="99"/>
      <c r="D9" s="99"/>
      <c r="E9" s="64"/>
      <c r="F9" s="64"/>
      <c r="G9" s="40">
        <f t="shared" si="0"/>
        <v>1676.3799999999997</v>
      </c>
      <c r="H9" s="42"/>
      <c r="I9" s="42"/>
      <c r="J9" s="42"/>
      <c r="K9" s="43"/>
      <c r="L9" s="42"/>
      <c r="M9" s="42"/>
      <c r="N9" s="42"/>
      <c r="O9" s="42"/>
      <c r="P9" s="43"/>
      <c r="Q9" s="42"/>
      <c r="R9" s="42"/>
      <c r="S9" s="42"/>
      <c r="T9" s="42"/>
      <c r="U9" s="43"/>
    </row>
    <row r="10" spans="1:22">
      <c r="A10" s="121" t="s">
        <v>42</v>
      </c>
      <c r="G10" s="2"/>
      <c r="H10" s="2"/>
      <c r="I10" s="2"/>
      <c r="J10" s="2"/>
      <c r="L10" s="2"/>
      <c r="M10" s="2"/>
      <c r="N10" s="2"/>
      <c r="O10" s="2"/>
      <c r="Q10" s="2"/>
      <c r="R10" s="2"/>
      <c r="S10" s="2"/>
      <c r="T10" s="2"/>
    </row>
    <row r="11" spans="1:22" ht="66.75">
      <c r="A11" s="124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4" t="s">
        <v>5</v>
      </c>
      <c r="H11" s="30" t="s">
        <v>63</v>
      </c>
      <c r="I11" s="3" t="s">
        <v>6</v>
      </c>
      <c r="J11" s="3" t="s">
        <v>7</v>
      </c>
      <c r="K11" s="3" t="s">
        <v>8</v>
      </c>
      <c r="L11" s="130" t="s">
        <v>9</v>
      </c>
      <c r="M11" s="130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130" t="s">
        <v>19</v>
      </c>
      <c r="U11" s="3" t="s">
        <v>16</v>
      </c>
    </row>
    <row r="12" spans="1:22">
      <c r="C12" s="170" t="s">
        <v>568</v>
      </c>
      <c r="D12" s="170"/>
      <c r="E12" s="170"/>
      <c r="F12" s="7">
        <v>5250</v>
      </c>
      <c r="G12" s="8"/>
      <c r="H12" s="45"/>
      <c r="I12" s="7">
        <f>SUM(K12:U12)</f>
        <v>6170</v>
      </c>
      <c r="J12" s="7"/>
      <c r="K12" s="7">
        <v>2350</v>
      </c>
      <c r="L12" s="7">
        <v>2250</v>
      </c>
      <c r="M12" s="7">
        <v>175</v>
      </c>
      <c r="N12" s="7">
        <v>360</v>
      </c>
      <c r="O12" s="7">
        <v>150</v>
      </c>
      <c r="P12" s="7">
        <v>200</v>
      </c>
      <c r="Q12" s="7">
        <v>15</v>
      </c>
      <c r="R12" s="7">
        <v>40</v>
      </c>
      <c r="S12" s="7">
        <v>75</v>
      </c>
      <c r="T12" s="7">
        <v>500</v>
      </c>
      <c r="U12" s="7">
        <v>55</v>
      </c>
    </row>
    <row r="13" spans="1:22">
      <c r="C13" s="170" t="s">
        <v>17</v>
      </c>
      <c r="D13" s="170"/>
      <c r="E13" s="170"/>
      <c r="F13" s="9">
        <f>SUM(F14:F76)</f>
        <v>5286</v>
      </c>
      <c r="G13" s="10"/>
      <c r="H13" s="32"/>
      <c r="I13" s="9">
        <f t="shared" ref="I13:U13" si="1">SUM(I14:I76)</f>
        <v>5725.170000000001</v>
      </c>
      <c r="J13" s="9">
        <f t="shared" si="1"/>
        <v>99</v>
      </c>
      <c r="K13" s="9">
        <f t="shared" si="1"/>
        <v>2333.96</v>
      </c>
      <c r="L13" s="9">
        <f t="shared" si="1"/>
        <v>2192</v>
      </c>
      <c r="M13" s="9">
        <f t="shared" si="1"/>
        <v>321.44</v>
      </c>
      <c r="N13" s="9">
        <f t="shared" si="1"/>
        <v>336.73</v>
      </c>
      <c r="O13" s="9">
        <f t="shared" si="1"/>
        <v>146.80000000000001</v>
      </c>
      <c r="P13" s="9">
        <f t="shared" si="1"/>
        <v>33</v>
      </c>
      <c r="Q13" s="9">
        <f t="shared" si="1"/>
        <v>12</v>
      </c>
      <c r="R13" s="9">
        <f t="shared" si="1"/>
        <v>30</v>
      </c>
      <c r="S13" s="9">
        <f t="shared" si="1"/>
        <v>58.44</v>
      </c>
      <c r="T13" s="9">
        <f t="shared" si="1"/>
        <v>0</v>
      </c>
      <c r="U13" s="9">
        <f t="shared" si="1"/>
        <v>225.13</v>
      </c>
    </row>
    <row r="14" spans="1:22">
      <c r="A14" s="125">
        <v>43556</v>
      </c>
      <c r="C14" s="63" t="s">
        <v>20</v>
      </c>
      <c r="D14" t="s">
        <v>55</v>
      </c>
      <c r="G14" s="6">
        <v>1104.74</v>
      </c>
      <c r="H14" s="16"/>
      <c r="I14" s="2"/>
      <c r="J14" s="2">
        <v>63.33</v>
      </c>
      <c r="L14" s="2"/>
      <c r="M14" s="2"/>
      <c r="N14" s="2"/>
      <c r="O14" s="2"/>
      <c r="Q14" s="2"/>
      <c r="R14" s="2"/>
      <c r="S14" s="2"/>
      <c r="T14" s="2"/>
    </row>
    <row r="15" spans="1:22">
      <c r="A15" s="137" t="s">
        <v>757</v>
      </c>
      <c r="B15" s="63"/>
      <c r="C15" s="63" t="s">
        <v>755</v>
      </c>
      <c r="D15" s="63" t="s">
        <v>66</v>
      </c>
      <c r="E15" s="63" t="s">
        <v>44</v>
      </c>
      <c r="F15" s="64">
        <v>6</v>
      </c>
      <c r="G15" s="6">
        <f t="shared" ref="G15:G76" si="2">G14+F15-I15-H15</f>
        <v>1110.74</v>
      </c>
      <c r="H15" s="16"/>
      <c r="I15" s="2"/>
      <c r="J15" s="2"/>
      <c r="L15" s="2"/>
      <c r="M15" s="2"/>
      <c r="N15" s="2"/>
      <c r="O15" s="2"/>
      <c r="Q15" s="2"/>
      <c r="R15" s="2"/>
      <c r="S15" s="2"/>
      <c r="T15" s="2"/>
    </row>
    <row r="16" spans="1:22">
      <c r="A16" s="117">
        <v>43581</v>
      </c>
      <c r="B16" s="63"/>
      <c r="C16" s="99" t="s">
        <v>758</v>
      </c>
      <c r="D16" s="99" t="s">
        <v>66</v>
      </c>
      <c r="E16" s="99" t="s">
        <v>46</v>
      </c>
      <c r="F16" s="64">
        <v>24</v>
      </c>
      <c r="G16" s="6">
        <f t="shared" si="2"/>
        <v>1134.74</v>
      </c>
      <c r="H16" s="16"/>
      <c r="I16" s="2"/>
      <c r="J16" s="2"/>
      <c r="L16" s="2"/>
      <c r="M16" s="2"/>
      <c r="N16" s="2"/>
      <c r="O16" s="2"/>
      <c r="Q16" s="2"/>
      <c r="R16" s="2"/>
      <c r="S16" s="2"/>
      <c r="T16" s="2"/>
    </row>
    <row r="17" spans="1:22" s="63" customFormat="1">
      <c r="A17" s="117">
        <v>43581</v>
      </c>
      <c r="B17" s="63">
        <v>1</v>
      </c>
      <c r="C17" s="99" t="s">
        <v>759</v>
      </c>
      <c r="D17" s="99" t="s">
        <v>66</v>
      </c>
      <c r="E17" s="99" t="s">
        <v>44</v>
      </c>
      <c r="F17" s="64">
        <v>2250</v>
      </c>
      <c r="G17" s="6">
        <f t="shared" si="2"/>
        <v>3384.74</v>
      </c>
      <c r="H17" s="66"/>
      <c r="K17" s="64"/>
      <c r="P17" s="64"/>
    </row>
    <row r="18" spans="1:22" s="134" customFormat="1">
      <c r="A18" s="132">
        <v>43584</v>
      </c>
      <c r="C18" s="134" t="s">
        <v>760</v>
      </c>
      <c r="D18" s="134" t="s">
        <v>66</v>
      </c>
      <c r="E18" s="134" t="s">
        <v>44</v>
      </c>
      <c r="F18" s="131">
        <v>6</v>
      </c>
      <c r="G18" s="135">
        <f t="shared" si="2"/>
        <v>3390.74</v>
      </c>
      <c r="H18" s="136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</row>
    <row r="19" spans="1:22" s="99" customFormat="1">
      <c r="A19" s="117">
        <v>43200</v>
      </c>
      <c r="C19" s="99" t="s">
        <v>762</v>
      </c>
      <c r="D19" s="99" t="s">
        <v>66</v>
      </c>
      <c r="E19" s="99" t="s">
        <v>81</v>
      </c>
      <c r="F19" s="102"/>
      <c r="G19" s="105">
        <f t="shared" si="2"/>
        <v>3343.9399999999996</v>
      </c>
      <c r="H19" s="106"/>
      <c r="I19" s="102">
        <v>46.8</v>
      </c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>
        <v>46.8</v>
      </c>
    </row>
    <row r="20" spans="1:22" s="99" customFormat="1">
      <c r="A20" s="126" t="s">
        <v>763</v>
      </c>
      <c r="B20" s="95"/>
      <c r="C20" s="108"/>
      <c r="D20" s="99" t="s">
        <v>55</v>
      </c>
      <c r="F20" s="102"/>
      <c r="G20" s="138">
        <f t="shared" si="2"/>
        <v>3343.9399999999996</v>
      </c>
      <c r="H20" s="106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</row>
    <row r="21" spans="1:22">
      <c r="A21" s="117">
        <v>43593</v>
      </c>
      <c r="B21" s="63"/>
      <c r="C21" s="99" t="s">
        <v>532</v>
      </c>
      <c r="D21" s="99" t="s">
        <v>66</v>
      </c>
      <c r="E21" s="99" t="s">
        <v>46</v>
      </c>
      <c r="F21" s="64">
        <v>150</v>
      </c>
      <c r="G21" s="6">
        <f t="shared" si="2"/>
        <v>3493.9399999999996</v>
      </c>
      <c r="H21" s="16"/>
      <c r="I21" s="2"/>
      <c r="J21" s="2"/>
      <c r="L21" s="2"/>
      <c r="M21" s="2"/>
      <c r="N21" s="2"/>
      <c r="O21" s="2"/>
      <c r="Q21" s="2"/>
      <c r="R21" s="2"/>
      <c r="S21" s="2"/>
      <c r="T21" s="2"/>
    </row>
    <row r="22" spans="1:22">
      <c r="A22" s="117">
        <v>43610</v>
      </c>
      <c r="B22" s="99">
        <v>2</v>
      </c>
      <c r="C22" s="99" t="s">
        <v>756</v>
      </c>
      <c r="D22" s="99" t="s">
        <v>66</v>
      </c>
      <c r="E22" s="99" t="s">
        <v>81</v>
      </c>
      <c r="F22" s="64"/>
      <c r="G22" s="6">
        <f t="shared" si="2"/>
        <v>3458.9399999999996</v>
      </c>
      <c r="H22" s="66"/>
      <c r="I22" s="2">
        <v>35</v>
      </c>
      <c r="J22" s="2"/>
      <c r="L22" s="2"/>
      <c r="M22" s="2"/>
      <c r="N22" s="2"/>
      <c r="O22" s="2">
        <v>35</v>
      </c>
      <c r="P22" s="64"/>
      <c r="Q22" s="64"/>
      <c r="R22" s="64"/>
      <c r="S22" s="64"/>
      <c r="T22" s="64"/>
      <c r="U22" s="64"/>
      <c r="V22" s="63"/>
    </row>
    <row r="23" spans="1:22">
      <c r="A23" s="117">
        <v>43605</v>
      </c>
      <c r="B23" s="63">
        <v>3</v>
      </c>
      <c r="C23" s="99" t="s">
        <v>499</v>
      </c>
      <c r="D23" s="99" t="s">
        <v>66</v>
      </c>
      <c r="E23" s="99">
        <v>100742</v>
      </c>
      <c r="F23" s="64"/>
      <c r="G23" s="6">
        <f t="shared" si="2"/>
        <v>3122.2099999999996</v>
      </c>
      <c r="H23" s="16"/>
      <c r="I23" s="2">
        <v>336.73</v>
      </c>
      <c r="J23" s="2"/>
      <c r="L23" s="2"/>
      <c r="M23" s="2"/>
      <c r="N23" s="2">
        <v>336.73</v>
      </c>
      <c r="O23" s="2"/>
      <c r="Q23" s="2"/>
      <c r="R23" s="2"/>
      <c r="S23" s="2"/>
      <c r="T23" s="2"/>
    </row>
    <row r="24" spans="1:22">
      <c r="A24" s="117">
        <v>43605</v>
      </c>
      <c r="B24" s="99">
        <v>4</v>
      </c>
      <c r="C24" s="99" t="s">
        <v>764</v>
      </c>
      <c r="D24" s="99" t="s">
        <v>66</v>
      </c>
      <c r="E24" s="99">
        <v>100743</v>
      </c>
      <c r="F24" s="64"/>
      <c r="G24" s="6">
        <f t="shared" si="2"/>
        <v>2707.2099999999996</v>
      </c>
      <c r="H24" s="16"/>
      <c r="I24" s="2">
        <v>415</v>
      </c>
      <c r="J24" s="2"/>
      <c r="L24" s="2">
        <v>415</v>
      </c>
      <c r="M24" s="2"/>
      <c r="N24" s="2"/>
      <c r="O24" s="2"/>
      <c r="Q24" s="2"/>
      <c r="R24" s="2"/>
      <c r="S24" s="2"/>
      <c r="T24" s="2"/>
    </row>
    <row r="25" spans="1:22">
      <c r="A25" s="125">
        <v>43605</v>
      </c>
      <c r="B25" s="99">
        <v>5</v>
      </c>
      <c r="C25" s="99" t="s">
        <v>707</v>
      </c>
      <c r="D25" s="99" t="s">
        <v>66</v>
      </c>
      <c r="E25">
        <v>100744</v>
      </c>
      <c r="F25" s="64"/>
      <c r="G25" s="6">
        <f t="shared" si="2"/>
        <v>2566.8299999999995</v>
      </c>
      <c r="H25" s="16"/>
      <c r="I25" s="2">
        <v>140.38</v>
      </c>
      <c r="M25">
        <v>140.38</v>
      </c>
      <c r="Q25" s="2"/>
      <c r="R25" s="2"/>
      <c r="S25" s="2"/>
      <c r="T25" s="2"/>
    </row>
    <row r="26" spans="1:22" s="63" customFormat="1">
      <c r="A26" s="117">
        <v>43605</v>
      </c>
      <c r="B26" s="99">
        <v>6</v>
      </c>
      <c r="C26" s="63" t="s">
        <v>766</v>
      </c>
      <c r="D26" s="99" t="s">
        <v>66</v>
      </c>
      <c r="E26" s="99">
        <v>100745</v>
      </c>
      <c r="F26" s="64"/>
      <c r="G26" s="65">
        <f t="shared" si="2"/>
        <v>2546.8299999999995</v>
      </c>
      <c r="H26" s="66"/>
      <c r="I26" s="64">
        <v>20</v>
      </c>
      <c r="J26" s="64"/>
      <c r="K26" s="64"/>
      <c r="L26" s="64"/>
      <c r="M26" s="64">
        <v>20</v>
      </c>
      <c r="N26" s="64"/>
      <c r="O26" s="64"/>
      <c r="P26" s="64"/>
      <c r="Q26" s="64"/>
      <c r="R26" s="64"/>
      <c r="S26" s="64"/>
      <c r="T26" s="64"/>
      <c r="U26" s="64"/>
    </row>
    <row r="27" spans="1:22" s="63" customFormat="1">
      <c r="A27" s="117">
        <v>43605</v>
      </c>
      <c r="B27" s="99">
        <v>7</v>
      </c>
      <c r="C27" s="63" t="s">
        <v>765</v>
      </c>
      <c r="D27" s="99" t="s">
        <v>66</v>
      </c>
      <c r="E27" s="99">
        <v>100746</v>
      </c>
      <c r="F27" s="64"/>
      <c r="G27" s="65">
        <f t="shared" si="2"/>
        <v>2516.8299999999995</v>
      </c>
      <c r="H27" s="66"/>
      <c r="I27" s="64">
        <v>30</v>
      </c>
      <c r="J27" s="64"/>
      <c r="K27" s="64"/>
      <c r="L27" s="64"/>
      <c r="M27" s="64"/>
      <c r="N27" s="64"/>
      <c r="O27" s="64"/>
      <c r="P27" s="64"/>
      <c r="Q27" s="64"/>
      <c r="R27" s="64">
        <v>30</v>
      </c>
      <c r="S27" s="64"/>
      <c r="T27" s="64"/>
      <c r="U27" s="64"/>
    </row>
    <row r="28" spans="1:22" s="99" customFormat="1">
      <c r="A28" s="117">
        <v>43605</v>
      </c>
      <c r="B28" s="99">
        <v>8</v>
      </c>
      <c r="C28" s="63" t="s">
        <v>712</v>
      </c>
      <c r="D28" s="99" t="s">
        <v>66</v>
      </c>
      <c r="E28" s="99">
        <v>100747</v>
      </c>
      <c r="F28" s="102"/>
      <c r="G28" s="105">
        <f t="shared" si="2"/>
        <v>2021.9899999999996</v>
      </c>
      <c r="H28" s="106"/>
      <c r="I28" s="102">
        <v>494.84</v>
      </c>
      <c r="J28" s="102"/>
      <c r="K28" s="102">
        <v>466.89</v>
      </c>
      <c r="L28" s="102"/>
      <c r="M28" s="102"/>
      <c r="N28" s="102"/>
      <c r="O28" s="102">
        <v>27.95</v>
      </c>
      <c r="P28" s="102"/>
      <c r="Q28" s="102"/>
      <c r="R28" s="102"/>
      <c r="S28" s="102"/>
      <c r="T28" s="102"/>
      <c r="U28" s="102"/>
    </row>
    <row r="29" spans="1:22" s="99" customFormat="1">
      <c r="A29" s="117">
        <v>43605</v>
      </c>
      <c r="B29" s="99">
        <v>8</v>
      </c>
      <c r="C29" s="63" t="s">
        <v>576</v>
      </c>
      <c r="D29" s="99" t="s">
        <v>66</v>
      </c>
      <c r="E29" s="99">
        <v>100748</v>
      </c>
      <c r="F29" s="102"/>
      <c r="G29" s="105">
        <f t="shared" si="2"/>
        <v>1905.3899999999996</v>
      </c>
      <c r="H29" s="106"/>
      <c r="I29" s="106">
        <v>116.6</v>
      </c>
      <c r="J29" s="102"/>
      <c r="K29" s="102">
        <v>116.6</v>
      </c>
      <c r="L29" s="102"/>
      <c r="M29" s="102"/>
      <c r="N29" s="102"/>
      <c r="O29" s="102"/>
      <c r="P29" s="102"/>
      <c r="Q29" s="102"/>
      <c r="R29" s="102"/>
      <c r="S29" s="102"/>
      <c r="T29" s="102"/>
      <c r="U29" s="102"/>
    </row>
    <row r="30" spans="1:22" s="99" customFormat="1">
      <c r="A30" s="117">
        <v>43615</v>
      </c>
      <c r="C30" s="63" t="s">
        <v>767</v>
      </c>
      <c r="D30" s="99" t="s">
        <v>240</v>
      </c>
      <c r="E30" s="99">
        <v>100732</v>
      </c>
      <c r="F30" s="102"/>
      <c r="G30" s="105">
        <f t="shared" si="2"/>
        <v>1922.3899999999996</v>
      </c>
      <c r="H30" s="106"/>
      <c r="I30" s="102">
        <v>-17</v>
      </c>
      <c r="J30" s="102"/>
      <c r="K30" s="102"/>
      <c r="L30" s="102"/>
      <c r="M30" s="102"/>
      <c r="N30" s="102"/>
      <c r="O30" s="102"/>
      <c r="P30" s="102">
        <v>-17</v>
      </c>
      <c r="Q30" s="102"/>
      <c r="R30" s="102"/>
      <c r="S30" s="102"/>
      <c r="T30" s="102"/>
      <c r="U30" s="102"/>
    </row>
    <row r="31" spans="1:22">
      <c r="A31" s="126" t="s">
        <v>768</v>
      </c>
      <c r="B31" s="99"/>
      <c r="C31" s="99"/>
      <c r="D31" s="99" t="s">
        <v>240</v>
      </c>
      <c r="E31" s="99"/>
      <c r="F31" s="64"/>
      <c r="G31" s="6">
        <f t="shared" si="2"/>
        <v>1922.3899999999996</v>
      </c>
      <c r="H31" s="16"/>
      <c r="I31" s="16"/>
      <c r="J31" s="2"/>
      <c r="L31" s="2"/>
      <c r="M31" s="2"/>
      <c r="N31" s="2"/>
      <c r="O31" s="16"/>
      <c r="Q31" s="2"/>
      <c r="R31" s="2"/>
      <c r="S31" s="2"/>
      <c r="T31" s="2"/>
    </row>
    <row r="32" spans="1:22" s="99" customFormat="1">
      <c r="A32" s="126" t="s">
        <v>769</v>
      </c>
      <c r="D32" s="99" t="s">
        <v>240</v>
      </c>
      <c r="F32" s="102"/>
      <c r="G32" s="105">
        <f t="shared" si="2"/>
        <v>1922.3899999999996</v>
      </c>
      <c r="H32" s="106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</row>
    <row r="33" spans="1:22">
      <c r="A33" s="117">
        <v>43661</v>
      </c>
      <c r="B33" s="63">
        <v>9</v>
      </c>
      <c r="C33" s="99" t="s">
        <v>770</v>
      </c>
      <c r="D33" s="99" t="s">
        <v>66</v>
      </c>
      <c r="E33" s="99">
        <v>100749</v>
      </c>
      <c r="F33" s="64"/>
      <c r="G33" s="6">
        <f t="shared" si="2"/>
        <v>1282.3899999999996</v>
      </c>
      <c r="H33" s="16"/>
      <c r="I33" s="2">
        <v>640</v>
      </c>
      <c r="J33" s="2"/>
      <c r="L33" s="2">
        <v>640</v>
      </c>
      <c r="M33" s="2"/>
      <c r="N33" s="2"/>
      <c r="O33" s="2"/>
      <c r="Q33" s="2"/>
      <c r="R33" s="2"/>
      <c r="S33" s="2"/>
      <c r="T33" s="2"/>
    </row>
    <row r="34" spans="1:22" s="99" customFormat="1">
      <c r="A34" s="126" t="s">
        <v>771</v>
      </c>
      <c r="D34" s="99" t="s">
        <v>55</v>
      </c>
      <c r="F34" s="102"/>
      <c r="G34" s="105">
        <f t="shared" si="2"/>
        <v>1282.3899999999996</v>
      </c>
      <c r="H34" s="106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</row>
    <row r="35" spans="1:22">
      <c r="A35" s="117">
        <v>43724</v>
      </c>
      <c r="B35" s="99">
        <v>10</v>
      </c>
      <c r="C35" s="99" t="s">
        <v>737</v>
      </c>
      <c r="D35" s="99" t="s">
        <v>66</v>
      </c>
      <c r="E35" s="99">
        <v>100750</v>
      </c>
      <c r="F35" s="64"/>
      <c r="G35" s="6">
        <f t="shared" si="2"/>
        <v>1230.3899999999996</v>
      </c>
      <c r="H35" s="16"/>
      <c r="I35" s="2">
        <v>52</v>
      </c>
      <c r="J35" s="2">
        <v>8.67</v>
      </c>
      <c r="L35" s="2"/>
      <c r="M35" s="2"/>
      <c r="N35" s="2"/>
      <c r="O35" s="2"/>
      <c r="Q35" s="2"/>
      <c r="R35" s="2"/>
      <c r="S35" s="2"/>
      <c r="T35" s="2"/>
      <c r="U35" s="2">
        <v>43.33</v>
      </c>
    </row>
    <row r="36" spans="1:22" s="63" customFormat="1">
      <c r="A36" s="117">
        <v>43724</v>
      </c>
      <c r="B36" s="99">
        <v>11</v>
      </c>
      <c r="C36" s="63" t="s">
        <v>764</v>
      </c>
      <c r="D36" s="99" t="s">
        <v>66</v>
      </c>
      <c r="E36" s="99">
        <v>100751</v>
      </c>
      <c r="F36" s="64"/>
      <c r="G36" s="65">
        <f t="shared" si="2"/>
        <v>740.38999999999965</v>
      </c>
      <c r="H36" s="66"/>
      <c r="I36" s="64">
        <v>490</v>
      </c>
      <c r="J36" s="64"/>
      <c r="K36" s="64"/>
      <c r="L36" s="64">
        <v>490</v>
      </c>
      <c r="M36" s="64"/>
      <c r="N36" s="64"/>
      <c r="O36" s="64"/>
      <c r="P36" s="64"/>
      <c r="Q36" s="64"/>
      <c r="R36" s="64"/>
      <c r="S36" s="64"/>
      <c r="T36" s="64"/>
      <c r="U36" s="64"/>
    </row>
    <row r="37" spans="1:22">
      <c r="A37" s="117">
        <v>43724</v>
      </c>
      <c r="B37" s="99">
        <v>12</v>
      </c>
      <c r="C37" s="99" t="s">
        <v>722</v>
      </c>
      <c r="D37" s="99" t="s">
        <v>66</v>
      </c>
      <c r="E37" s="99">
        <v>100752</v>
      </c>
      <c r="F37" s="64"/>
      <c r="G37" s="6">
        <f t="shared" si="2"/>
        <v>245.54999999999967</v>
      </c>
      <c r="H37" s="16"/>
      <c r="I37" s="2">
        <v>494.84</v>
      </c>
      <c r="J37" s="2"/>
      <c r="K37" s="2">
        <v>466.89</v>
      </c>
      <c r="L37" s="2"/>
      <c r="M37" s="2"/>
      <c r="N37" s="2"/>
      <c r="O37" s="2">
        <v>27.95</v>
      </c>
      <c r="Q37" s="2"/>
      <c r="R37" s="2"/>
      <c r="S37" s="2"/>
      <c r="T37" s="2"/>
    </row>
    <row r="38" spans="1:22" s="134" customFormat="1">
      <c r="A38" s="132">
        <v>43724</v>
      </c>
      <c r="B38" s="134">
        <v>12</v>
      </c>
      <c r="C38" s="134" t="s">
        <v>628</v>
      </c>
      <c r="D38" s="134" t="s">
        <v>66</v>
      </c>
      <c r="E38" s="134">
        <v>100753</v>
      </c>
      <c r="F38" s="131"/>
      <c r="G38" s="135">
        <f t="shared" si="2"/>
        <v>128.94999999999968</v>
      </c>
      <c r="H38" s="136"/>
      <c r="I38" s="131">
        <v>116.6</v>
      </c>
      <c r="J38" s="131"/>
      <c r="K38" s="131">
        <v>116.6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</row>
    <row r="39" spans="1:22" s="63" customFormat="1">
      <c r="A39" s="117">
        <v>43724</v>
      </c>
      <c r="B39" s="99"/>
      <c r="C39" s="99" t="s">
        <v>772</v>
      </c>
      <c r="D39" s="99" t="s">
        <v>240</v>
      </c>
      <c r="E39" s="99">
        <v>100754</v>
      </c>
      <c r="F39" s="102"/>
      <c r="G39" s="65">
        <f t="shared" si="2"/>
        <v>78.949999999999676</v>
      </c>
      <c r="H39" s="66"/>
      <c r="I39" s="64">
        <v>50</v>
      </c>
      <c r="J39" s="64"/>
      <c r="K39" s="64"/>
      <c r="L39" s="64"/>
      <c r="M39" s="64"/>
      <c r="N39" s="64"/>
      <c r="O39" s="64"/>
      <c r="P39" s="64">
        <v>50</v>
      </c>
      <c r="Q39" s="64"/>
      <c r="R39" s="64"/>
      <c r="S39" s="64"/>
      <c r="T39" s="64"/>
      <c r="U39" s="64"/>
    </row>
    <row r="40" spans="1:22" s="99" customFormat="1">
      <c r="A40" s="117">
        <v>43734</v>
      </c>
      <c r="B40" s="99">
        <v>13</v>
      </c>
      <c r="C40" s="99" t="s">
        <v>723</v>
      </c>
      <c r="D40" s="99" t="s">
        <v>66</v>
      </c>
      <c r="E40" s="63" t="s">
        <v>44</v>
      </c>
      <c r="F40" s="102">
        <v>2250</v>
      </c>
      <c r="G40" s="65">
        <f t="shared" si="2"/>
        <v>2328.9499999999998</v>
      </c>
      <c r="H40" s="106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</row>
    <row r="41" spans="1:22" s="99" customFormat="1">
      <c r="A41" s="126" t="s">
        <v>773</v>
      </c>
      <c r="D41" s="99" t="s">
        <v>55</v>
      </c>
      <c r="F41" s="102"/>
      <c r="G41" s="65">
        <f t="shared" si="2"/>
        <v>2328.9499999999998</v>
      </c>
      <c r="H41" s="106"/>
      <c r="I41" s="106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</row>
    <row r="42" spans="1:22" s="99" customFormat="1">
      <c r="A42" s="126"/>
      <c r="C42" s="99" t="s">
        <v>776</v>
      </c>
      <c r="D42" s="99" t="s">
        <v>55</v>
      </c>
      <c r="F42" s="102"/>
      <c r="G42" s="65">
        <f t="shared" si="2"/>
        <v>2378.9499999999998</v>
      </c>
      <c r="H42" s="106"/>
      <c r="I42" s="106">
        <v>-50</v>
      </c>
      <c r="J42" s="102"/>
      <c r="K42" s="102"/>
      <c r="L42" s="102"/>
      <c r="M42" s="102"/>
      <c r="N42" s="102"/>
      <c r="O42" s="102"/>
      <c r="P42" s="102">
        <v>-50</v>
      </c>
      <c r="Q42" s="102"/>
      <c r="R42" s="102"/>
      <c r="S42" s="102"/>
      <c r="T42" s="102"/>
      <c r="U42" s="102"/>
    </row>
    <row r="43" spans="1:22" s="99" customFormat="1">
      <c r="A43" s="126" t="s">
        <v>774</v>
      </c>
      <c r="D43" s="99" t="s">
        <v>55</v>
      </c>
      <c r="F43" s="102"/>
      <c r="G43" s="65">
        <f t="shared" si="2"/>
        <v>2378.9499999999998</v>
      </c>
      <c r="H43" s="106"/>
      <c r="I43" s="106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</row>
    <row r="44" spans="1:22">
      <c r="A44" s="117">
        <v>43774</v>
      </c>
      <c r="B44" s="99"/>
      <c r="C44" s="99" t="s">
        <v>775</v>
      </c>
      <c r="D44" s="99" t="s">
        <v>66</v>
      </c>
      <c r="E44" s="99" t="s">
        <v>46</v>
      </c>
      <c r="F44" s="64">
        <v>600</v>
      </c>
      <c r="G44" s="65">
        <f t="shared" si="2"/>
        <v>2978.95</v>
      </c>
      <c r="H44" s="66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3"/>
    </row>
    <row r="45" spans="1:22" s="134" customFormat="1">
      <c r="A45" s="132">
        <v>43787</v>
      </c>
      <c r="C45" s="134" t="s">
        <v>780</v>
      </c>
      <c r="E45" s="134">
        <v>100755</v>
      </c>
      <c r="F45" s="131"/>
      <c r="G45" s="135">
        <f t="shared" si="2"/>
        <v>2928.95</v>
      </c>
      <c r="H45" s="136"/>
      <c r="I45" s="136">
        <v>50</v>
      </c>
      <c r="J45" s="131"/>
      <c r="K45" s="131"/>
      <c r="L45" s="131"/>
      <c r="M45" s="131"/>
      <c r="N45" s="131"/>
      <c r="O45" s="131"/>
      <c r="P45" s="131">
        <v>50</v>
      </c>
      <c r="Q45" s="131"/>
      <c r="R45" s="131"/>
      <c r="S45" s="131"/>
      <c r="T45" s="131"/>
      <c r="U45" s="131"/>
    </row>
    <row r="46" spans="1:22" s="63" customFormat="1">
      <c r="A46" s="117">
        <v>43787</v>
      </c>
      <c r="B46" s="99">
        <v>14</v>
      </c>
      <c r="C46" s="99" t="s">
        <v>781</v>
      </c>
      <c r="D46" s="99" t="s">
        <v>66</v>
      </c>
      <c r="E46" s="99">
        <v>100756</v>
      </c>
      <c r="F46" s="64"/>
      <c r="G46" s="65">
        <f t="shared" si="2"/>
        <v>2766.95</v>
      </c>
      <c r="H46" s="66"/>
      <c r="I46" s="64">
        <v>162</v>
      </c>
      <c r="J46" s="64">
        <v>27</v>
      </c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>
        <v>135</v>
      </c>
    </row>
    <row r="47" spans="1:22" s="99" customFormat="1">
      <c r="A47" s="117">
        <v>43787</v>
      </c>
      <c r="B47" s="99">
        <v>15</v>
      </c>
      <c r="C47" s="99" t="s">
        <v>764</v>
      </c>
      <c r="D47" s="99" t="s">
        <v>66</v>
      </c>
      <c r="E47" s="99">
        <v>100757</v>
      </c>
      <c r="F47" s="102"/>
      <c r="G47" s="65">
        <f t="shared" si="2"/>
        <v>2309.9499999999998</v>
      </c>
      <c r="H47" s="106"/>
      <c r="I47" s="102">
        <v>457</v>
      </c>
      <c r="J47" s="102"/>
      <c r="K47" s="102"/>
      <c r="L47" s="102">
        <v>457</v>
      </c>
      <c r="M47" s="102"/>
      <c r="N47" s="102"/>
      <c r="O47" s="102"/>
      <c r="P47" s="102"/>
      <c r="Q47" s="102"/>
      <c r="R47" s="102"/>
      <c r="S47" s="102"/>
      <c r="T47" s="102"/>
      <c r="U47" s="102"/>
    </row>
    <row r="48" spans="1:22" s="134" customFormat="1">
      <c r="A48" s="132">
        <v>43787</v>
      </c>
      <c r="B48" s="134">
        <v>16</v>
      </c>
      <c r="C48" s="134" t="s">
        <v>782</v>
      </c>
      <c r="D48" s="134" t="s">
        <v>66</v>
      </c>
      <c r="E48" s="134">
        <v>100758</v>
      </c>
      <c r="F48" s="131"/>
      <c r="G48" s="135">
        <f t="shared" si="2"/>
        <v>2297.9499999999998</v>
      </c>
      <c r="H48" s="136"/>
      <c r="I48" s="131">
        <v>12</v>
      </c>
      <c r="J48" s="131"/>
      <c r="K48" s="131"/>
      <c r="L48" s="131"/>
      <c r="M48" s="131"/>
      <c r="N48" s="131"/>
      <c r="O48" s="131"/>
      <c r="P48" s="131"/>
      <c r="Q48" s="131">
        <v>12</v>
      </c>
      <c r="R48" s="131"/>
      <c r="S48" s="131"/>
      <c r="T48" s="131"/>
      <c r="U48" s="131"/>
    </row>
    <row r="49" spans="1:22" s="63" customFormat="1">
      <c r="A49" s="117">
        <v>43787</v>
      </c>
      <c r="B49" s="99">
        <v>17</v>
      </c>
      <c r="C49" s="99" t="s">
        <v>783</v>
      </c>
      <c r="D49" s="99" t="s">
        <v>66</v>
      </c>
      <c r="E49" s="99">
        <v>100759</v>
      </c>
      <c r="F49" s="64"/>
      <c r="G49" s="65">
        <f t="shared" si="2"/>
        <v>2239.5099999999998</v>
      </c>
      <c r="H49" s="66"/>
      <c r="I49" s="64">
        <v>58.44</v>
      </c>
      <c r="J49" s="64"/>
      <c r="K49" s="64"/>
      <c r="L49" s="64"/>
      <c r="M49" s="64"/>
      <c r="N49" s="64"/>
      <c r="O49" s="64"/>
      <c r="P49" s="64"/>
      <c r="Q49" s="64"/>
      <c r="R49" s="64"/>
      <c r="S49" s="64">
        <v>58.44</v>
      </c>
      <c r="T49" s="64"/>
      <c r="U49" s="64"/>
    </row>
    <row r="50" spans="1:22" s="99" customFormat="1">
      <c r="A50" s="117">
        <v>43787</v>
      </c>
      <c r="B50" s="99">
        <v>18</v>
      </c>
      <c r="C50" s="99" t="s">
        <v>731</v>
      </c>
      <c r="D50" s="99" t="s">
        <v>66</v>
      </c>
      <c r="E50" s="99">
        <v>100760</v>
      </c>
      <c r="F50" s="102"/>
      <c r="G50" s="65">
        <f t="shared" si="2"/>
        <v>1744.87</v>
      </c>
      <c r="H50" s="106"/>
      <c r="I50" s="102">
        <v>494.64</v>
      </c>
      <c r="J50" s="102"/>
      <c r="K50" s="102">
        <v>466.69</v>
      </c>
      <c r="L50" s="102"/>
      <c r="M50" s="102"/>
      <c r="N50" s="102"/>
      <c r="O50" s="102">
        <v>27.95</v>
      </c>
      <c r="P50" s="102"/>
      <c r="Q50" s="102"/>
      <c r="R50" s="102"/>
      <c r="S50" s="102"/>
      <c r="T50" s="102"/>
      <c r="U50" s="102"/>
    </row>
    <row r="51" spans="1:22" s="99" customFormat="1">
      <c r="A51" s="117">
        <v>43787</v>
      </c>
      <c r="B51" s="99">
        <v>18</v>
      </c>
      <c r="C51" s="66" t="s">
        <v>732</v>
      </c>
      <c r="D51" s="99" t="s">
        <v>66</v>
      </c>
      <c r="E51" s="99">
        <v>100761</v>
      </c>
      <c r="F51" s="102"/>
      <c r="G51" s="65">
        <f t="shared" si="2"/>
        <v>1628.07</v>
      </c>
      <c r="H51" s="106"/>
      <c r="I51" s="102">
        <v>116.8</v>
      </c>
      <c r="J51" s="102"/>
      <c r="K51" s="102">
        <v>116.8</v>
      </c>
      <c r="L51" s="102"/>
      <c r="M51" s="102"/>
      <c r="N51" s="102"/>
      <c r="O51" s="102"/>
      <c r="P51" s="102"/>
      <c r="Q51" s="102"/>
      <c r="R51" s="102"/>
      <c r="S51" s="102"/>
      <c r="T51" s="102"/>
      <c r="U51" s="102"/>
    </row>
    <row r="52" spans="1:22" s="99" customFormat="1" ht="12" customHeight="1">
      <c r="A52" s="126" t="s">
        <v>784</v>
      </c>
      <c r="D52" s="99" t="s">
        <v>55</v>
      </c>
      <c r="F52" s="102"/>
      <c r="G52" s="65">
        <f t="shared" si="2"/>
        <v>1628.07</v>
      </c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</row>
    <row r="53" spans="1:22" s="63" customFormat="1">
      <c r="A53" s="117">
        <v>43850</v>
      </c>
      <c r="B53" s="99">
        <v>19</v>
      </c>
      <c r="C53" s="99" t="s">
        <v>764</v>
      </c>
      <c r="D53" s="100" t="s">
        <v>66</v>
      </c>
      <c r="E53" s="99">
        <v>100762</v>
      </c>
      <c r="F53" s="64"/>
      <c r="G53" s="65">
        <f t="shared" si="2"/>
        <v>1533.07</v>
      </c>
      <c r="H53" s="64"/>
      <c r="I53" s="64">
        <v>95</v>
      </c>
      <c r="J53" s="64"/>
      <c r="K53" s="64"/>
      <c r="L53" s="64">
        <v>95</v>
      </c>
      <c r="M53" s="64"/>
      <c r="N53" s="64"/>
      <c r="O53" s="64"/>
      <c r="P53" s="64"/>
      <c r="Q53" s="64"/>
      <c r="R53" s="64"/>
      <c r="S53" s="64"/>
      <c r="T53" s="64"/>
      <c r="U53" s="64"/>
    </row>
    <row r="54" spans="1:22" s="63" customFormat="1" ht="12" customHeight="1">
      <c r="A54" s="117">
        <v>43850</v>
      </c>
      <c r="B54" s="99">
        <v>20</v>
      </c>
      <c r="C54" s="99" t="s">
        <v>739</v>
      </c>
      <c r="D54" s="100" t="s">
        <v>66</v>
      </c>
      <c r="E54" s="99">
        <v>100763</v>
      </c>
      <c r="F54" s="64"/>
      <c r="G54" s="65">
        <f t="shared" si="2"/>
        <v>1038.23</v>
      </c>
      <c r="H54" s="64"/>
      <c r="I54" s="64">
        <v>494.84</v>
      </c>
      <c r="J54" s="64"/>
      <c r="K54" s="64">
        <v>466.89</v>
      </c>
      <c r="L54" s="64"/>
      <c r="M54" s="64"/>
      <c r="N54" s="64"/>
      <c r="O54" s="64">
        <v>27.95</v>
      </c>
      <c r="P54" s="64"/>
      <c r="Q54" s="64"/>
      <c r="R54" s="64"/>
      <c r="S54" s="64"/>
      <c r="T54" s="64"/>
      <c r="U54" s="64"/>
    </row>
    <row r="55" spans="1:22" s="99" customFormat="1">
      <c r="A55" s="117">
        <v>43850</v>
      </c>
      <c r="B55" s="99">
        <v>20</v>
      </c>
      <c r="C55" s="99" t="s">
        <v>595</v>
      </c>
      <c r="D55" s="100" t="s">
        <v>66</v>
      </c>
      <c r="E55" s="99">
        <v>100764</v>
      </c>
      <c r="F55" s="106"/>
      <c r="G55" s="65">
        <f t="shared" si="2"/>
        <v>921.63</v>
      </c>
      <c r="H55" s="106"/>
      <c r="I55" s="102">
        <v>116.6</v>
      </c>
      <c r="J55" s="102"/>
      <c r="K55" s="102">
        <v>116.6</v>
      </c>
      <c r="L55" s="102"/>
      <c r="M55" s="102"/>
      <c r="N55" s="102"/>
      <c r="O55" s="102"/>
      <c r="P55" s="102"/>
      <c r="Q55" s="102"/>
      <c r="R55" s="102"/>
      <c r="S55" s="102"/>
      <c r="T55" s="102"/>
      <c r="U55" s="102"/>
    </row>
    <row r="56" spans="1:22" s="99" customFormat="1">
      <c r="A56" s="126" t="s">
        <v>785</v>
      </c>
      <c r="D56" s="100" t="s">
        <v>55</v>
      </c>
      <c r="F56" s="106"/>
      <c r="G56" s="65">
        <f t="shared" si="2"/>
        <v>921.63</v>
      </c>
      <c r="H56" s="106"/>
      <c r="I56" s="102"/>
      <c r="J56" s="102"/>
      <c r="K56" s="102"/>
      <c r="M56" s="102"/>
      <c r="N56" s="102"/>
      <c r="O56" s="102"/>
      <c r="P56" s="102"/>
      <c r="Q56" s="102"/>
      <c r="R56" s="102"/>
      <c r="S56" s="102"/>
      <c r="T56" s="102"/>
      <c r="U56" s="102"/>
    </row>
    <row r="57" spans="1:22" s="99" customFormat="1">
      <c r="A57" s="126" t="s">
        <v>786</v>
      </c>
      <c r="D57" s="100" t="s">
        <v>55</v>
      </c>
      <c r="F57" s="106"/>
      <c r="G57" s="65">
        <f t="shared" si="2"/>
        <v>921.63</v>
      </c>
      <c r="H57" s="106"/>
      <c r="I57" s="102"/>
      <c r="J57" s="102"/>
      <c r="K57" s="102"/>
      <c r="M57" s="102"/>
      <c r="N57" s="102"/>
      <c r="O57" s="102"/>
      <c r="P57" s="102"/>
      <c r="Q57" s="102"/>
      <c r="R57" s="102"/>
      <c r="S57" s="102"/>
      <c r="T57" s="102"/>
      <c r="U57" s="102"/>
    </row>
    <row r="58" spans="1:22">
      <c r="A58" s="117">
        <v>43906</v>
      </c>
      <c r="B58" s="99">
        <v>21</v>
      </c>
      <c r="C58" s="99" t="s">
        <v>764</v>
      </c>
      <c r="D58" s="160" t="s">
        <v>66</v>
      </c>
      <c r="E58" s="99">
        <v>100765</v>
      </c>
      <c r="F58" s="64"/>
      <c r="G58" s="65">
        <f t="shared" si="2"/>
        <v>826.63</v>
      </c>
      <c r="H58" s="16"/>
      <c r="I58" s="2">
        <v>95</v>
      </c>
      <c r="J58" s="2"/>
      <c r="L58" s="2">
        <v>95</v>
      </c>
      <c r="M58" s="2"/>
      <c r="N58" s="2"/>
      <c r="O58" s="2"/>
      <c r="Q58" s="2"/>
      <c r="R58" s="2"/>
      <c r="S58" s="2"/>
      <c r="T58" s="2"/>
    </row>
    <row r="59" spans="1:22">
      <c r="A59" s="117">
        <v>43906</v>
      </c>
      <c r="B59" s="99">
        <v>22</v>
      </c>
      <c r="C59" s="99" t="s">
        <v>766</v>
      </c>
      <c r="D59" s="160" t="s">
        <v>66</v>
      </c>
      <c r="E59" s="99">
        <v>100766</v>
      </c>
      <c r="F59" s="64"/>
      <c r="G59" s="65">
        <f t="shared" si="2"/>
        <v>806.63</v>
      </c>
      <c r="H59" s="16"/>
      <c r="I59" s="2">
        <v>20</v>
      </c>
      <c r="L59" s="2"/>
      <c r="M59" s="2">
        <v>20</v>
      </c>
      <c r="Q59" s="2"/>
      <c r="R59" s="2"/>
      <c r="S59" s="2"/>
      <c r="T59" s="2"/>
    </row>
    <row r="60" spans="1:22" s="99" customFormat="1">
      <c r="A60" s="117">
        <v>43906</v>
      </c>
      <c r="B60" s="100">
        <v>23</v>
      </c>
      <c r="C60" s="99" t="s">
        <v>787</v>
      </c>
      <c r="D60" s="160" t="s">
        <v>66</v>
      </c>
      <c r="E60" s="99">
        <v>100767</v>
      </c>
      <c r="F60" s="102"/>
      <c r="G60" s="65">
        <f t="shared" si="2"/>
        <v>665.56999999999994</v>
      </c>
      <c r="H60" s="106"/>
      <c r="I60" s="102">
        <v>141.06</v>
      </c>
      <c r="J60" s="102"/>
      <c r="K60" s="102"/>
      <c r="L60" s="102"/>
      <c r="M60" s="102">
        <v>141.06</v>
      </c>
      <c r="N60" s="102"/>
      <c r="O60" s="102"/>
      <c r="P60" s="102"/>
      <c r="Q60" s="102"/>
      <c r="R60" s="102"/>
      <c r="S60" s="102"/>
      <c r="T60" s="102"/>
      <c r="U60" s="102"/>
    </row>
    <row r="61" spans="1:22">
      <c r="A61" s="126" t="s">
        <v>788</v>
      </c>
      <c r="B61" s="100"/>
      <c r="C61" s="99"/>
      <c r="D61" s="95" t="s">
        <v>55</v>
      </c>
      <c r="E61" s="99"/>
      <c r="F61" s="64"/>
      <c r="G61" s="65">
        <f t="shared" si="2"/>
        <v>665.56999999999994</v>
      </c>
      <c r="H61" s="16"/>
      <c r="I61" s="2"/>
      <c r="J61" s="2"/>
      <c r="L61" s="2"/>
      <c r="M61" s="2"/>
      <c r="N61" s="2"/>
      <c r="O61" s="2"/>
      <c r="Q61" s="2"/>
      <c r="R61" s="2"/>
      <c r="S61" s="2"/>
      <c r="T61" s="2"/>
    </row>
    <row r="62" spans="1:22">
      <c r="A62" s="117"/>
      <c r="B62" s="100"/>
      <c r="C62" s="99"/>
      <c r="D62" s="95"/>
      <c r="E62" s="99"/>
      <c r="F62" s="64"/>
      <c r="G62" s="65">
        <f t="shared" si="2"/>
        <v>665.56999999999994</v>
      </c>
      <c r="I62" s="2"/>
      <c r="J62" s="2"/>
      <c r="L62" s="2"/>
      <c r="M62" s="2"/>
      <c r="N62" s="2"/>
      <c r="O62" s="2"/>
      <c r="U62"/>
    </row>
    <row r="63" spans="1:22">
      <c r="A63" s="126"/>
      <c r="B63" s="100"/>
      <c r="C63" s="99"/>
      <c r="D63" s="100"/>
      <c r="E63" s="99"/>
      <c r="F63" s="64"/>
      <c r="G63" s="65">
        <f t="shared" si="2"/>
        <v>665.56999999999994</v>
      </c>
      <c r="I63" s="2"/>
      <c r="L63" s="2"/>
      <c r="R63" s="38"/>
      <c r="S63" s="38"/>
      <c r="T63" s="34"/>
      <c r="U63" s="34"/>
      <c r="V63" s="34"/>
    </row>
    <row r="64" spans="1:22">
      <c r="A64" s="126"/>
      <c r="B64" s="95"/>
      <c r="C64" s="108"/>
      <c r="D64" s="100"/>
      <c r="E64" s="99"/>
      <c r="F64" s="64"/>
      <c r="G64" s="65">
        <f t="shared" si="2"/>
        <v>665.56999999999994</v>
      </c>
      <c r="I64" s="2"/>
      <c r="L64" s="2"/>
      <c r="R64" s="2"/>
      <c r="S64" s="2"/>
      <c r="T64" s="71"/>
      <c r="U64"/>
    </row>
    <row r="65" spans="1:21">
      <c r="A65" s="117"/>
      <c r="B65" s="95"/>
      <c r="C65" s="63"/>
      <c r="D65" s="100"/>
      <c r="E65" s="99"/>
      <c r="F65" s="64"/>
      <c r="G65" s="65">
        <f t="shared" si="2"/>
        <v>665.56999999999994</v>
      </c>
      <c r="I65" s="2"/>
      <c r="L65" s="2"/>
      <c r="R65" s="2"/>
      <c r="S65" s="2"/>
      <c r="T65" s="71"/>
      <c r="U65"/>
    </row>
    <row r="66" spans="1:21">
      <c r="A66" s="117"/>
      <c r="B66" s="95"/>
      <c r="C66" s="99"/>
      <c r="D66" s="95"/>
      <c r="E66" s="99"/>
      <c r="F66" s="64"/>
      <c r="G66" s="65">
        <f t="shared" si="2"/>
        <v>665.56999999999994</v>
      </c>
      <c r="I66" s="2"/>
      <c r="L66" s="2"/>
      <c r="R66" s="2"/>
      <c r="S66" s="2"/>
      <c r="T66" s="71"/>
      <c r="U66"/>
    </row>
    <row r="67" spans="1:21" s="99" customFormat="1">
      <c r="A67" s="117"/>
      <c r="B67" s="95"/>
      <c r="D67" s="100"/>
      <c r="F67" s="102"/>
      <c r="G67" s="65">
        <f t="shared" si="2"/>
        <v>665.56999999999994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</row>
    <row r="68" spans="1:21" s="134" customFormat="1">
      <c r="A68" s="132"/>
      <c r="B68" s="133"/>
      <c r="F68" s="131"/>
      <c r="G68" s="65">
        <f t="shared" si="2"/>
        <v>665.56999999999994</v>
      </c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</row>
    <row r="69" spans="1:21">
      <c r="A69" s="117"/>
      <c r="G69" s="65">
        <f t="shared" si="2"/>
        <v>665.56999999999994</v>
      </c>
      <c r="H69" s="2"/>
      <c r="I69" s="2"/>
      <c r="J69" s="2"/>
      <c r="L69" s="2"/>
      <c r="M69" s="2"/>
      <c r="N69" s="2"/>
      <c r="O69" s="2"/>
      <c r="Q69" s="2"/>
      <c r="R69" s="2"/>
      <c r="S69" s="2"/>
      <c r="T69" s="71"/>
    </row>
    <row r="70" spans="1:21">
      <c r="A70" s="117"/>
      <c r="C70" s="63"/>
      <c r="G70" s="65">
        <f t="shared" si="2"/>
        <v>665.56999999999994</v>
      </c>
      <c r="H70" s="2"/>
      <c r="I70" s="2"/>
      <c r="J70" s="2"/>
      <c r="L70" s="2"/>
      <c r="M70" s="2"/>
      <c r="N70" s="2"/>
      <c r="O70" s="2"/>
      <c r="Q70" s="2"/>
      <c r="R70" s="2"/>
      <c r="S70" s="2"/>
      <c r="T70" s="71"/>
      <c r="U70" s="172"/>
    </row>
    <row r="71" spans="1:21">
      <c r="A71" s="128"/>
      <c r="B71" s="17"/>
      <c r="C71" s="95"/>
      <c r="G71" s="65">
        <f t="shared" si="2"/>
        <v>665.56999999999994</v>
      </c>
      <c r="H71" s="2"/>
      <c r="I71" s="2"/>
      <c r="J71" s="2"/>
      <c r="L71" s="2"/>
      <c r="M71" s="2"/>
      <c r="N71" s="2"/>
      <c r="O71" s="2"/>
      <c r="Q71" s="2"/>
      <c r="R71" s="2"/>
      <c r="S71" s="2"/>
      <c r="T71" s="71"/>
      <c r="U71" s="172"/>
    </row>
    <row r="72" spans="1:21">
      <c r="A72" s="117"/>
      <c r="C72" s="95"/>
      <c r="G72" s="65">
        <f t="shared" si="2"/>
        <v>665.56999999999994</v>
      </c>
      <c r="H72" s="2"/>
      <c r="I72" s="2"/>
      <c r="J72" s="2"/>
      <c r="L72" s="2"/>
      <c r="M72" s="2"/>
      <c r="N72" s="2"/>
      <c r="O72" s="2"/>
      <c r="Q72" s="2"/>
      <c r="R72" s="2"/>
      <c r="S72" s="2"/>
      <c r="T72" s="71"/>
    </row>
    <row r="73" spans="1:21">
      <c r="A73" s="117"/>
      <c r="C73" s="95"/>
      <c r="G73" s="65">
        <f t="shared" si="2"/>
        <v>665.56999999999994</v>
      </c>
      <c r="H73" s="2"/>
      <c r="I73" s="2"/>
      <c r="J73" s="2"/>
      <c r="L73" s="2"/>
      <c r="M73" s="2"/>
      <c r="N73" s="2"/>
      <c r="O73" s="2"/>
      <c r="Q73" s="2"/>
      <c r="R73" s="2"/>
      <c r="S73" s="2"/>
      <c r="T73" s="71"/>
    </row>
    <row r="74" spans="1:21">
      <c r="A74" s="117"/>
      <c r="C74" s="100"/>
      <c r="G74" s="65">
        <f t="shared" si="2"/>
        <v>665.56999999999994</v>
      </c>
      <c r="H74" s="2"/>
      <c r="I74" s="2"/>
      <c r="J74" s="2"/>
      <c r="L74" s="2"/>
      <c r="M74" s="2"/>
      <c r="N74" s="2"/>
      <c r="O74" s="2"/>
      <c r="Q74" s="2"/>
      <c r="R74" s="2"/>
      <c r="S74" s="71"/>
      <c r="T74" s="71"/>
    </row>
    <row r="75" spans="1:21">
      <c r="A75" s="127"/>
      <c r="G75" s="65">
        <f t="shared" si="2"/>
        <v>665.56999999999994</v>
      </c>
      <c r="H75" s="2"/>
      <c r="I75" s="2"/>
      <c r="J75" s="2"/>
      <c r="L75" s="2"/>
      <c r="M75" s="2"/>
      <c r="N75" s="2"/>
      <c r="O75" s="2"/>
      <c r="Q75" s="2"/>
      <c r="R75" s="2"/>
      <c r="S75" s="2"/>
      <c r="T75" s="2"/>
    </row>
    <row r="76" spans="1:21">
      <c r="A76" s="117"/>
      <c r="G76" s="65">
        <f t="shared" si="2"/>
        <v>665.56999999999994</v>
      </c>
      <c r="T76" s="71"/>
    </row>
    <row r="77" spans="1:21">
      <c r="T77" s="71"/>
    </row>
    <row r="78" spans="1:21">
      <c r="M78" s="21" t="s">
        <v>777</v>
      </c>
      <c r="S78" s="2"/>
      <c r="T78" s="2"/>
    </row>
    <row r="79" spans="1:21">
      <c r="H79" s="21"/>
      <c r="M79" s="34"/>
      <c r="N79" s="34"/>
      <c r="O79" s="34"/>
      <c r="P79" s="35"/>
      <c r="Q79" s="34"/>
    </row>
    <row r="80" spans="1:21">
      <c r="H80" s="34"/>
      <c r="I80" s="34"/>
      <c r="J80" s="34"/>
      <c r="K80" s="35"/>
      <c r="L80" s="34"/>
      <c r="M80" t="s">
        <v>127</v>
      </c>
      <c r="O80" s="2"/>
      <c r="P80" s="64">
        <v>2400</v>
      </c>
      <c r="Q80" s="2"/>
      <c r="R80" s="20"/>
      <c r="U80"/>
    </row>
    <row r="81" spans="1:21">
      <c r="J81" s="2"/>
      <c r="K81" s="64"/>
      <c r="L81" s="2"/>
      <c r="M81" t="s">
        <v>9</v>
      </c>
      <c r="O81" s="2"/>
      <c r="P81" s="64">
        <v>2250</v>
      </c>
      <c r="Q81" s="2"/>
      <c r="U81"/>
    </row>
    <row r="82" spans="1:21">
      <c r="A82"/>
      <c r="F82"/>
      <c r="J82" s="2"/>
      <c r="K82" s="64"/>
      <c r="L82" s="2"/>
      <c r="M82" t="s">
        <v>197</v>
      </c>
      <c r="O82" s="2"/>
      <c r="P82" s="64">
        <v>175</v>
      </c>
      <c r="Q82" s="2"/>
      <c r="U82"/>
    </row>
    <row r="83" spans="1:21">
      <c r="A83"/>
      <c r="F83"/>
      <c r="J83" s="2"/>
      <c r="K83" s="64"/>
      <c r="L83" s="2"/>
      <c r="M83" t="s">
        <v>11</v>
      </c>
      <c r="O83" s="2"/>
      <c r="P83" s="64">
        <v>360</v>
      </c>
      <c r="Q83" s="2"/>
      <c r="U83"/>
    </row>
    <row r="84" spans="1:21">
      <c r="A84"/>
      <c r="F84"/>
      <c r="J84" s="2"/>
      <c r="K84" s="64"/>
      <c r="L84" s="2"/>
      <c r="M84" t="s">
        <v>12</v>
      </c>
      <c r="O84" s="2"/>
      <c r="P84" s="64">
        <v>200</v>
      </c>
      <c r="Q84" s="2"/>
      <c r="U84"/>
    </row>
    <row r="85" spans="1:21">
      <c r="A85"/>
      <c r="F85"/>
      <c r="J85" s="2"/>
      <c r="K85" s="64"/>
      <c r="L85" s="2"/>
      <c r="M85" t="s">
        <v>31</v>
      </c>
      <c r="O85" s="2"/>
      <c r="P85" s="64">
        <v>200</v>
      </c>
      <c r="Q85" s="2"/>
      <c r="U85"/>
    </row>
    <row r="86" spans="1:21">
      <c r="A86"/>
      <c r="F86"/>
      <c r="J86" s="2"/>
      <c r="K86" s="64"/>
      <c r="L86" s="2"/>
      <c r="M86" t="s">
        <v>13</v>
      </c>
      <c r="O86" s="2"/>
      <c r="P86" s="64">
        <v>15</v>
      </c>
      <c r="Q86" s="2"/>
      <c r="U86"/>
    </row>
    <row r="87" spans="1:21">
      <c r="A87"/>
      <c r="F87"/>
      <c r="J87" s="2"/>
      <c r="K87" s="64"/>
      <c r="L87" s="2"/>
      <c r="M87" t="s">
        <v>14</v>
      </c>
      <c r="O87" s="2"/>
      <c r="P87" s="64">
        <v>40</v>
      </c>
      <c r="Q87" s="2"/>
      <c r="U87"/>
    </row>
    <row r="88" spans="1:21">
      <c r="A88"/>
      <c r="F88"/>
      <c r="J88" s="2"/>
      <c r="K88" s="64"/>
      <c r="L88" s="2"/>
      <c r="M88" t="s">
        <v>552</v>
      </c>
      <c r="O88" s="2"/>
      <c r="P88" s="102">
        <v>0</v>
      </c>
      <c r="Q88" s="2"/>
      <c r="U88"/>
    </row>
    <row r="89" spans="1:21">
      <c r="A89"/>
      <c r="F89"/>
      <c r="J89" s="2"/>
      <c r="K89" s="64"/>
      <c r="L89" s="2"/>
      <c r="M89" t="s">
        <v>420</v>
      </c>
      <c r="O89" s="2"/>
      <c r="P89" s="64">
        <v>55</v>
      </c>
      <c r="Q89" s="2"/>
      <c r="U89"/>
    </row>
    <row r="90" spans="1:21">
      <c r="A90"/>
      <c r="F90"/>
      <c r="J90" s="2"/>
      <c r="K90" s="64"/>
      <c r="L90" s="2"/>
      <c r="M90" t="s">
        <v>198</v>
      </c>
      <c r="O90" s="2"/>
      <c r="P90" s="64">
        <v>500</v>
      </c>
      <c r="Q90" s="2"/>
      <c r="U90"/>
    </row>
    <row r="91" spans="1:21">
      <c r="A91"/>
      <c r="F91"/>
      <c r="J91" s="2"/>
      <c r="K91" s="64"/>
      <c r="L91" s="2"/>
      <c r="O91" s="2"/>
      <c r="P91" s="64"/>
      <c r="Q91" s="2"/>
      <c r="U91"/>
    </row>
    <row r="92" spans="1:21">
      <c r="A92"/>
      <c r="F92"/>
      <c r="J92" s="2"/>
      <c r="K92" s="64"/>
      <c r="L92" s="2"/>
      <c r="O92" s="2"/>
      <c r="P92" s="9">
        <f>SUM(P80:P91)</f>
        <v>6195</v>
      </c>
      <c r="U92"/>
    </row>
    <row r="93" spans="1:21">
      <c r="A93"/>
      <c r="F93"/>
      <c r="J93" s="2"/>
      <c r="K93" s="9"/>
      <c r="M93" t="s">
        <v>635</v>
      </c>
      <c r="P93" s="64">
        <v>2000</v>
      </c>
      <c r="U93"/>
    </row>
    <row r="94" spans="1:21">
      <c r="A94"/>
      <c r="F94"/>
      <c r="K94" s="64"/>
      <c r="M94" t="s">
        <v>636</v>
      </c>
      <c r="P94" s="64">
        <v>650</v>
      </c>
      <c r="U94"/>
    </row>
    <row r="95" spans="1:21">
      <c r="A95"/>
      <c r="F95"/>
      <c r="K95" s="64"/>
      <c r="P95" s="9">
        <f>SUM(P92:P94)</f>
        <v>8845</v>
      </c>
      <c r="U95"/>
    </row>
    <row r="96" spans="1:21">
      <c r="A96"/>
      <c r="F96"/>
      <c r="K96" s="9"/>
      <c r="M96" t="s">
        <v>588</v>
      </c>
      <c r="P96" s="64">
        <v>2500</v>
      </c>
      <c r="U96"/>
    </row>
    <row r="97" spans="1:21">
      <c r="A97"/>
      <c r="F97"/>
      <c r="K97" s="64"/>
      <c r="P97" s="9">
        <f>P95-P96</f>
        <v>6345</v>
      </c>
      <c r="U97"/>
    </row>
    <row r="98" spans="1:21">
      <c r="A98"/>
      <c r="F98"/>
      <c r="K98" s="9"/>
      <c r="M98" t="s">
        <v>306</v>
      </c>
      <c r="P98" s="2">
        <v>750</v>
      </c>
      <c r="Q98" s="75"/>
      <c r="U98"/>
    </row>
    <row r="99" spans="1:21">
      <c r="A99"/>
      <c r="F99"/>
      <c r="L99" s="75"/>
      <c r="M99" s="20" t="s">
        <v>337</v>
      </c>
      <c r="N99" s="20"/>
      <c r="O99" s="20"/>
      <c r="P99" s="7">
        <f>P97-P98</f>
        <v>5595</v>
      </c>
      <c r="U99"/>
    </row>
    <row r="100" spans="1:21">
      <c r="A100"/>
      <c r="F100"/>
      <c r="H100" s="20"/>
      <c r="I100" s="20"/>
      <c r="J100" s="20"/>
      <c r="K100" s="7"/>
      <c r="U100"/>
    </row>
    <row r="101" spans="1:21">
      <c r="A101"/>
      <c r="F101"/>
      <c r="M101" s="21" t="s">
        <v>778</v>
      </c>
      <c r="N101" s="21"/>
      <c r="O101" s="21"/>
      <c r="P101" s="9"/>
      <c r="U101"/>
    </row>
    <row r="102" spans="1:21">
      <c r="A102"/>
      <c r="F102"/>
      <c r="H102" s="21"/>
      <c r="I102" s="21"/>
      <c r="J102" s="21"/>
      <c r="K102" s="9"/>
      <c r="M102" t="s">
        <v>779</v>
      </c>
      <c r="U102"/>
    </row>
  </sheetData>
  <mergeCells count="3">
    <mergeCell ref="C12:E12"/>
    <mergeCell ref="C13:E13"/>
    <mergeCell ref="U70:U71"/>
  </mergeCells>
  <printOptions gridLines="1"/>
  <pageMargins left="0.7" right="0.7" top="0.25" bottom="0.25" header="0" footer="0"/>
  <pageSetup paperSize="9" scale="63" orientation="landscape" horizontalDpi="0" verticalDpi="0"/>
  <ignoredErrors>
    <ignoredError sqref="A15" twoDigitTextYear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A7" zoomScale="170" zoomScaleNormal="170" workbookViewId="0">
      <selection activeCell="N14" sqref="N14"/>
    </sheetView>
  </sheetViews>
  <sheetFormatPr defaultColWidth="11.42578125" defaultRowHeight="12.75"/>
  <cols>
    <col min="4" max="4" width="5.28515625" customWidth="1"/>
    <col min="10" max="10" width="6.140625" customWidth="1"/>
    <col min="12" max="12" width="5.42578125" customWidth="1"/>
  </cols>
  <sheetData>
    <row r="1" spans="1:11" ht="25.5">
      <c r="A1" s="26" t="s">
        <v>789</v>
      </c>
      <c r="B1" s="22"/>
      <c r="C1" s="55"/>
      <c r="D1" s="55"/>
      <c r="E1" s="22"/>
      <c r="F1" s="22"/>
      <c r="G1" s="22"/>
      <c r="H1" s="22"/>
    </row>
    <row r="2" spans="1:11">
      <c r="C2" s="2"/>
      <c r="D2" s="2"/>
    </row>
    <row r="3" spans="1:11">
      <c r="C3" s="2"/>
      <c r="D3" s="2"/>
    </row>
    <row r="4" spans="1:11">
      <c r="A4" s="21" t="s">
        <v>4</v>
      </c>
      <c r="C4" s="2"/>
      <c r="D4" s="2"/>
      <c r="E4" s="25" t="s">
        <v>790</v>
      </c>
      <c r="F4" s="73"/>
      <c r="G4" s="9" t="s">
        <v>27</v>
      </c>
      <c r="H4" s="2"/>
      <c r="I4" s="2"/>
      <c r="J4" s="2"/>
      <c r="K4" s="25" t="s">
        <v>790</v>
      </c>
    </row>
    <row r="5" spans="1:11">
      <c r="A5" t="s">
        <v>24</v>
      </c>
      <c r="C5" s="2">
        <v>4500</v>
      </c>
      <c r="D5" s="2"/>
      <c r="E5" s="24">
        <v>4500</v>
      </c>
      <c r="F5" s="74"/>
      <c r="G5" s="2" t="s">
        <v>28</v>
      </c>
      <c r="H5" s="2"/>
      <c r="I5" s="2">
        <v>2333.96</v>
      </c>
      <c r="J5" s="2"/>
      <c r="K5" s="24">
        <v>2278.2399999999998</v>
      </c>
    </row>
    <row r="6" spans="1:11">
      <c r="A6" t="s">
        <v>25</v>
      </c>
      <c r="C6" s="2">
        <v>36</v>
      </c>
      <c r="D6" s="2"/>
      <c r="E6" s="24">
        <v>36</v>
      </c>
      <c r="F6" s="74"/>
      <c r="G6" s="2" t="s">
        <v>9</v>
      </c>
      <c r="H6" s="2"/>
      <c r="I6" s="2">
        <v>2192</v>
      </c>
      <c r="J6" s="2"/>
      <c r="K6" s="24">
        <v>1747</v>
      </c>
    </row>
    <row r="7" spans="1:11">
      <c r="A7" t="s">
        <v>228</v>
      </c>
      <c r="C7" s="2">
        <v>150</v>
      </c>
      <c r="D7" s="2"/>
      <c r="E7" s="24">
        <v>150</v>
      </c>
      <c r="F7" s="74"/>
      <c r="G7" s="2" t="s">
        <v>11</v>
      </c>
      <c r="H7" s="2"/>
      <c r="I7" s="2">
        <v>336.73</v>
      </c>
      <c r="J7" s="2"/>
      <c r="K7" s="24">
        <v>334.57</v>
      </c>
    </row>
    <row r="8" spans="1:11">
      <c r="A8" t="s">
        <v>26</v>
      </c>
      <c r="C8" s="2">
        <v>3.09</v>
      </c>
      <c r="D8" s="2"/>
      <c r="E8" s="24">
        <v>3.32</v>
      </c>
      <c r="F8" s="74"/>
      <c r="G8" s="2" t="s">
        <v>30</v>
      </c>
      <c r="H8" s="2"/>
      <c r="I8" s="2">
        <v>146.80000000000001</v>
      </c>
      <c r="J8" s="2"/>
      <c r="K8" s="24">
        <v>139</v>
      </c>
    </row>
    <row r="9" spans="1:11">
      <c r="A9" t="s">
        <v>258</v>
      </c>
      <c r="C9" s="48">
        <v>600</v>
      </c>
      <c r="D9" s="48"/>
      <c r="E9" s="24">
        <v>940</v>
      </c>
      <c r="F9" s="72"/>
      <c r="G9" s="2" t="s">
        <v>32</v>
      </c>
      <c r="H9" s="2"/>
      <c r="I9" s="2">
        <v>12</v>
      </c>
      <c r="J9" s="2"/>
      <c r="K9" s="24">
        <v>12</v>
      </c>
    </row>
    <row r="10" spans="1:11">
      <c r="A10" t="s">
        <v>615</v>
      </c>
      <c r="C10" s="48">
        <v>0</v>
      </c>
      <c r="D10" s="48"/>
      <c r="E10" s="24">
        <v>0</v>
      </c>
      <c r="F10" s="72"/>
      <c r="G10" s="2" t="s">
        <v>14</v>
      </c>
      <c r="H10" s="2"/>
      <c r="I10" s="2">
        <v>30</v>
      </c>
      <c r="J10" s="2"/>
      <c r="K10" s="24">
        <v>35</v>
      </c>
    </row>
    <row r="11" spans="1:11">
      <c r="C11" s="9">
        <f>SUM(C5:C10)</f>
        <v>5289.09</v>
      </c>
      <c r="D11" s="9"/>
      <c r="E11" s="87">
        <f>SUM(E5:E10)</f>
        <v>5629.32</v>
      </c>
      <c r="F11" s="72"/>
      <c r="G11" s="2" t="s">
        <v>354</v>
      </c>
      <c r="I11" s="2">
        <v>321.44</v>
      </c>
      <c r="K11" s="24">
        <v>153.41999999999999</v>
      </c>
    </row>
    <row r="12" spans="1:11">
      <c r="A12" t="s">
        <v>34</v>
      </c>
      <c r="C12" s="2">
        <v>2778.03</v>
      </c>
      <c r="D12" s="2"/>
      <c r="E12" s="24">
        <v>3138.96</v>
      </c>
      <c r="F12" s="72"/>
      <c r="G12" s="2" t="s">
        <v>353</v>
      </c>
      <c r="I12" s="2">
        <v>46.8</v>
      </c>
      <c r="K12" s="24">
        <v>46.02</v>
      </c>
    </row>
    <row r="13" spans="1:11">
      <c r="C13" s="9">
        <f>SUM(C11:C12)</f>
        <v>8067.1200000000008</v>
      </c>
      <c r="D13" s="9"/>
      <c r="E13" s="87">
        <f>SUM(E11:E12)</f>
        <v>8768.2799999999988</v>
      </c>
      <c r="F13" s="72"/>
      <c r="G13" s="2" t="s">
        <v>490</v>
      </c>
      <c r="H13" s="2"/>
      <c r="I13" s="16">
        <v>33</v>
      </c>
      <c r="J13" s="2"/>
      <c r="K13" s="50">
        <v>217</v>
      </c>
    </row>
    <row r="14" spans="1:11">
      <c r="A14" t="s">
        <v>35</v>
      </c>
      <c r="C14" s="2">
        <v>2341.9499999999998</v>
      </c>
      <c r="D14" s="2"/>
      <c r="E14" s="24">
        <v>2778.03</v>
      </c>
      <c r="F14" s="72"/>
      <c r="G14" s="64" t="s">
        <v>752</v>
      </c>
      <c r="I14" s="16">
        <v>0</v>
      </c>
      <c r="J14" s="17"/>
      <c r="K14" s="24">
        <v>294.67</v>
      </c>
    </row>
    <row r="15" spans="1:11">
      <c r="C15" s="9">
        <f>C13-C14</f>
        <v>5725.170000000001</v>
      </c>
      <c r="D15" s="9"/>
      <c r="E15" s="87">
        <f>E13-E14</f>
        <v>5990.2499999999982</v>
      </c>
      <c r="F15" s="72"/>
      <c r="G15" s="102" t="s">
        <v>649</v>
      </c>
      <c r="I15" s="16">
        <v>0</v>
      </c>
      <c r="K15" s="24">
        <v>195</v>
      </c>
    </row>
    <row r="16" spans="1:11">
      <c r="C16" s="9"/>
      <c r="D16" s="9"/>
      <c r="E16" s="87"/>
      <c r="F16" s="72"/>
      <c r="G16" s="102" t="s">
        <v>696</v>
      </c>
      <c r="I16" s="16">
        <v>178.33</v>
      </c>
      <c r="K16" s="24">
        <v>-825</v>
      </c>
    </row>
    <row r="17" spans="1:11">
      <c r="C17" s="9"/>
      <c r="D17" s="9"/>
      <c r="E17" s="87"/>
      <c r="F17" s="72"/>
      <c r="G17" s="102" t="s">
        <v>791</v>
      </c>
      <c r="I17" s="16">
        <v>58.44</v>
      </c>
      <c r="K17" s="24">
        <v>0</v>
      </c>
    </row>
    <row r="18" spans="1:11">
      <c r="C18" s="9"/>
      <c r="D18" s="9"/>
      <c r="E18" s="87"/>
      <c r="F18" s="72"/>
      <c r="G18" s="64" t="s">
        <v>753</v>
      </c>
      <c r="I18" s="16">
        <v>0</v>
      </c>
      <c r="K18" s="24">
        <v>1300</v>
      </c>
    </row>
    <row r="19" spans="1:11">
      <c r="F19" s="72"/>
      <c r="G19" s="64" t="s">
        <v>233</v>
      </c>
      <c r="I19" s="16">
        <v>35.67</v>
      </c>
      <c r="K19" s="24">
        <v>63.33</v>
      </c>
    </row>
    <row r="20" spans="1:11">
      <c r="A20" s="54"/>
      <c r="C20" s="2"/>
      <c r="D20" s="2"/>
      <c r="E20" s="2"/>
      <c r="F20" s="2"/>
      <c r="G20" s="2"/>
      <c r="H20" s="2"/>
      <c r="I20" s="9">
        <f>SUM(I5:I19)</f>
        <v>5725.17</v>
      </c>
      <c r="J20" s="9"/>
      <c r="K20" s="87">
        <f>SUM(K5:K19)</f>
        <v>5990.25</v>
      </c>
    </row>
    <row r="21" spans="1:11">
      <c r="C21" s="102"/>
      <c r="D21" s="2"/>
      <c r="E21" s="88"/>
      <c r="F21" s="2"/>
      <c r="G21" s="2" t="s">
        <v>651</v>
      </c>
      <c r="I21" s="16">
        <v>0</v>
      </c>
      <c r="J21" s="17"/>
      <c r="K21" s="24">
        <v>0</v>
      </c>
    </row>
    <row r="22" spans="1:11">
      <c r="C22" s="9"/>
      <c r="D22" s="9"/>
      <c r="E22" s="89"/>
      <c r="I22" s="9">
        <f>I20-I21</f>
        <v>5725.17</v>
      </c>
      <c r="K22" s="120">
        <f>K20-K21</f>
        <v>5990.25</v>
      </c>
    </row>
    <row r="23" spans="1:11" ht="44.25">
      <c r="A23" s="96" t="s">
        <v>38</v>
      </c>
      <c r="B23" s="97"/>
      <c r="C23" s="97"/>
      <c r="D23" s="97"/>
      <c r="E23" s="97"/>
      <c r="G23" s="173" t="s">
        <v>694</v>
      </c>
      <c r="H23" s="173"/>
    </row>
    <row r="24" spans="1:11">
      <c r="A24" s="2" t="s">
        <v>102</v>
      </c>
      <c r="B24" s="2"/>
      <c r="C24" s="2"/>
      <c r="D24" s="2"/>
      <c r="E24" s="2"/>
    </row>
  </sheetData>
  <mergeCells count="1">
    <mergeCell ref="G23:H23"/>
  </mergeCells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topLeftCell="C1" workbookViewId="0">
      <selection activeCell="K27" sqref="K27"/>
    </sheetView>
  </sheetViews>
  <sheetFormatPr defaultColWidth="8.85546875" defaultRowHeight="12.75"/>
  <cols>
    <col min="1" max="1" width="10.140625" bestFit="1" customWidth="1"/>
    <col min="2" max="2" width="4.28515625" customWidth="1"/>
    <col min="3" max="3" width="23.85546875" customWidth="1"/>
    <col min="4" max="4" width="3.140625" customWidth="1"/>
  </cols>
  <sheetData>
    <row r="1" spans="1:21">
      <c r="A1" s="11" t="s">
        <v>108</v>
      </c>
    </row>
    <row r="2" spans="1:21" s="42" customFormat="1">
      <c r="A2" s="41"/>
    </row>
    <row r="3" spans="1:21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34" customFormat="1" ht="39" customHeight="1">
      <c r="A4" s="36" t="s">
        <v>0</v>
      </c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>
      <c r="A5" s="11"/>
      <c r="C5" t="s">
        <v>20</v>
      </c>
      <c r="E5" s="2"/>
      <c r="F5" s="2"/>
      <c r="G5" s="40">
        <v>1681.05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29">
        <v>36703</v>
      </c>
      <c r="C6" t="s">
        <v>68</v>
      </c>
      <c r="E6" s="2"/>
      <c r="F6" s="2">
        <v>9.48</v>
      </c>
      <c r="G6" s="40">
        <f t="shared" ref="G6:G11" si="0">G5+E6+F6</f>
        <v>1690.53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29">
        <v>36794</v>
      </c>
      <c r="C7" t="s">
        <v>68</v>
      </c>
      <c r="E7" s="2"/>
      <c r="F7" s="2">
        <v>8.85</v>
      </c>
      <c r="G7" s="40">
        <f t="shared" si="0"/>
        <v>1699.3799999999999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29">
        <v>36878</v>
      </c>
      <c r="C8" t="s">
        <v>68</v>
      </c>
      <c r="E8" s="2"/>
      <c r="F8" s="2">
        <v>8.2100000000000009</v>
      </c>
      <c r="G8" s="40">
        <f t="shared" si="0"/>
        <v>1707.59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>
      <c r="A9" s="29">
        <v>36945</v>
      </c>
      <c r="C9" t="s">
        <v>83</v>
      </c>
      <c r="E9" s="2">
        <v>-170</v>
      </c>
      <c r="F9" s="2"/>
      <c r="G9" s="40">
        <f t="shared" si="0"/>
        <v>1537.59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29">
        <v>36976</v>
      </c>
      <c r="C10" t="s">
        <v>68</v>
      </c>
      <c r="E10" s="2"/>
      <c r="F10" s="2">
        <v>8.83</v>
      </c>
      <c r="G10" s="40">
        <f t="shared" si="0"/>
        <v>1546.4199999999998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>
      <c r="E11" s="2"/>
      <c r="F11" s="2"/>
      <c r="G11" s="40">
        <f t="shared" si="0"/>
        <v>1546.4199999999998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42" customFormat="1"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>
      <c r="A13" s="11" t="s">
        <v>42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49.5" customHeight="1">
      <c r="A14" s="12" t="s">
        <v>0</v>
      </c>
      <c r="B14" s="14" t="s">
        <v>1</v>
      </c>
      <c r="C14" s="1" t="s">
        <v>2</v>
      </c>
      <c r="D14" s="28" t="s">
        <v>54</v>
      </c>
      <c r="E14" s="1" t="s">
        <v>3</v>
      </c>
      <c r="F14" s="3" t="s">
        <v>4</v>
      </c>
      <c r="G14" s="4" t="s">
        <v>5</v>
      </c>
      <c r="H14" s="30" t="s">
        <v>63</v>
      </c>
      <c r="I14" s="3" t="s">
        <v>6</v>
      </c>
      <c r="J14" s="3" t="s">
        <v>7</v>
      </c>
      <c r="K14" s="3" t="s">
        <v>8</v>
      </c>
      <c r="L14" s="5" t="s">
        <v>9</v>
      </c>
      <c r="M14" s="5" t="s">
        <v>10</v>
      </c>
      <c r="N14" s="3" t="s">
        <v>11</v>
      </c>
      <c r="O14" s="3" t="s">
        <v>12</v>
      </c>
      <c r="P14" s="3" t="s">
        <v>22</v>
      </c>
      <c r="Q14" s="3" t="s">
        <v>13</v>
      </c>
      <c r="R14" s="3" t="s">
        <v>14</v>
      </c>
      <c r="S14" s="3" t="s">
        <v>15</v>
      </c>
      <c r="T14" s="5" t="s">
        <v>19</v>
      </c>
      <c r="U14" s="3" t="s">
        <v>16</v>
      </c>
    </row>
    <row r="15" spans="1:21">
      <c r="A15" s="13"/>
      <c r="C15" s="170" t="s">
        <v>110</v>
      </c>
      <c r="D15" s="170"/>
      <c r="E15" s="170"/>
      <c r="F15" s="7"/>
      <c r="G15" s="8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>
      <c r="A16" s="13"/>
      <c r="C16" s="170" t="s">
        <v>17</v>
      </c>
      <c r="D16" s="170"/>
      <c r="E16" s="170"/>
      <c r="F16" s="9">
        <f>SUM(F17:F62)</f>
        <v>1875.1100000000001</v>
      </c>
      <c r="G16" s="10"/>
      <c r="H16" s="32"/>
      <c r="I16" s="9">
        <f t="shared" ref="I16:U16" si="1">SUM(I17:I62)</f>
        <v>2291.4899999999998</v>
      </c>
      <c r="J16" s="9">
        <f t="shared" si="1"/>
        <v>57.81</v>
      </c>
      <c r="K16" s="9">
        <f t="shared" si="1"/>
        <v>655.20000000000005</v>
      </c>
      <c r="L16" s="9">
        <f t="shared" si="1"/>
        <v>498</v>
      </c>
      <c r="M16" s="9">
        <f t="shared" si="1"/>
        <v>65.69</v>
      </c>
      <c r="N16" s="9">
        <f t="shared" si="1"/>
        <v>122.13</v>
      </c>
      <c r="O16" s="9">
        <f t="shared" si="1"/>
        <v>21.28</v>
      </c>
      <c r="P16" s="9">
        <f t="shared" si="1"/>
        <v>355.11</v>
      </c>
      <c r="Q16" s="9">
        <f t="shared" si="1"/>
        <v>12</v>
      </c>
      <c r="R16" s="9">
        <f t="shared" si="1"/>
        <v>181.89</v>
      </c>
      <c r="S16" s="9">
        <f t="shared" si="1"/>
        <v>0</v>
      </c>
      <c r="T16" s="9">
        <f t="shared" si="1"/>
        <v>322.38</v>
      </c>
      <c r="U16" s="9">
        <f t="shared" si="1"/>
        <v>0</v>
      </c>
    </row>
    <row r="17" spans="1:20">
      <c r="C17" t="s">
        <v>20</v>
      </c>
      <c r="D17" t="s">
        <v>55</v>
      </c>
      <c r="F17" s="2"/>
      <c r="G17" s="6">
        <v>365.76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15">
        <v>36619</v>
      </c>
      <c r="C18" t="s">
        <v>148</v>
      </c>
      <c r="E18" t="s">
        <v>44</v>
      </c>
      <c r="F18" s="2">
        <v>0.8</v>
      </c>
      <c r="G18" s="6">
        <f>G17+F18-H18-I18</f>
        <v>366.56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15">
        <v>36641</v>
      </c>
      <c r="C19" t="s">
        <v>130</v>
      </c>
      <c r="F19" s="2">
        <v>900.85</v>
      </c>
      <c r="G19" s="6">
        <f>G18+F19-H19-I19</f>
        <v>1267.4100000000001</v>
      </c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15">
        <v>36654</v>
      </c>
      <c r="C20" t="s">
        <v>119</v>
      </c>
      <c r="E20">
        <v>100283</v>
      </c>
      <c r="F20" s="2"/>
      <c r="G20" s="6">
        <f t="shared" ref="G20:G45" si="2">G19+F20-H20-I20</f>
        <v>1145.2800000000002</v>
      </c>
      <c r="H20" s="16"/>
      <c r="I20" s="2">
        <v>122.13</v>
      </c>
      <c r="J20" s="2"/>
      <c r="K20" s="2"/>
      <c r="L20" s="2"/>
      <c r="M20" s="2"/>
      <c r="N20" s="2">
        <v>122.13</v>
      </c>
      <c r="O20" s="2"/>
      <c r="P20" s="2"/>
      <c r="Q20" s="2"/>
      <c r="R20" s="2"/>
      <c r="S20" s="2"/>
      <c r="T20" s="2"/>
    </row>
    <row r="21" spans="1:20">
      <c r="A21" s="15">
        <v>36654</v>
      </c>
      <c r="C21" t="s">
        <v>128</v>
      </c>
      <c r="E21">
        <v>100284</v>
      </c>
      <c r="F21" s="2"/>
      <c r="G21" s="6">
        <f t="shared" si="2"/>
        <v>1120.2800000000002</v>
      </c>
      <c r="H21" s="16"/>
      <c r="I21" s="2">
        <v>25</v>
      </c>
      <c r="J21" s="2"/>
      <c r="K21" s="2"/>
      <c r="L21" s="2"/>
      <c r="M21" s="2"/>
      <c r="N21" s="2"/>
      <c r="O21" s="2"/>
      <c r="P21" s="2">
        <v>25</v>
      </c>
      <c r="Q21" s="2"/>
      <c r="R21" s="2"/>
      <c r="S21" s="2"/>
      <c r="T21" s="2"/>
    </row>
    <row r="22" spans="1:20">
      <c r="A22" s="15">
        <v>36654</v>
      </c>
      <c r="C22" t="s">
        <v>132</v>
      </c>
      <c r="E22">
        <v>100285</v>
      </c>
      <c r="F22" s="2"/>
      <c r="G22" s="6">
        <f t="shared" si="2"/>
        <v>1054.5900000000001</v>
      </c>
      <c r="H22" s="16"/>
      <c r="I22" s="2">
        <v>65.69</v>
      </c>
      <c r="J22" s="2"/>
      <c r="K22" s="2"/>
      <c r="L22" s="2"/>
      <c r="M22" s="2">
        <v>65.69</v>
      </c>
      <c r="N22" s="2"/>
      <c r="O22" s="2"/>
      <c r="P22" s="2"/>
      <c r="Q22" s="2"/>
      <c r="R22" s="2"/>
      <c r="S22" s="2"/>
      <c r="T22" s="2"/>
    </row>
    <row r="23" spans="1:20">
      <c r="A23" s="15">
        <v>36654</v>
      </c>
      <c r="C23" t="s">
        <v>127</v>
      </c>
      <c r="E23">
        <v>100286</v>
      </c>
      <c r="F23" s="2"/>
      <c r="G23" s="6">
        <f t="shared" si="2"/>
        <v>890.79000000000019</v>
      </c>
      <c r="H23" s="16"/>
      <c r="I23" s="2">
        <v>163.80000000000001</v>
      </c>
      <c r="J23" s="2"/>
      <c r="K23" s="2">
        <v>163.80000000000001</v>
      </c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15">
        <v>36656</v>
      </c>
      <c r="C24" t="s">
        <v>134</v>
      </c>
      <c r="E24" t="s">
        <v>46</v>
      </c>
      <c r="F24" s="2">
        <v>12</v>
      </c>
      <c r="G24" s="6">
        <f t="shared" si="2"/>
        <v>902.79000000000019</v>
      </c>
      <c r="H24" s="16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>
      <c r="A25" s="15">
        <v>36703</v>
      </c>
      <c r="C25" t="s">
        <v>120</v>
      </c>
      <c r="E25" t="s">
        <v>44</v>
      </c>
      <c r="F25" s="2">
        <v>0.55000000000000004</v>
      </c>
      <c r="G25" s="6">
        <f t="shared" si="2"/>
        <v>903.34000000000015</v>
      </c>
      <c r="H25" s="16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>
      <c r="A26" s="67">
        <v>36724</v>
      </c>
      <c r="B26" s="63"/>
      <c r="C26" s="63" t="s">
        <v>149</v>
      </c>
      <c r="D26" s="61"/>
      <c r="E26">
        <v>100287</v>
      </c>
      <c r="F26" s="2"/>
      <c r="G26" s="6">
        <f t="shared" si="2"/>
        <v>849.34000000000015</v>
      </c>
      <c r="H26" s="16"/>
      <c r="I26" s="2">
        <v>54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>
        <v>54</v>
      </c>
    </row>
    <row r="27" spans="1:20">
      <c r="A27" s="15">
        <v>36724</v>
      </c>
      <c r="C27" s="63" t="s">
        <v>133</v>
      </c>
      <c r="E27">
        <v>100288</v>
      </c>
      <c r="F27" s="2"/>
      <c r="G27" s="6">
        <f t="shared" si="2"/>
        <v>591.34000000000015</v>
      </c>
      <c r="H27" s="16"/>
      <c r="I27" s="2">
        <v>258</v>
      </c>
      <c r="J27" s="2"/>
      <c r="K27" s="2"/>
      <c r="L27" s="2">
        <v>258</v>
      </c>
      <c r="M27" s="2"/>
      <c r="N27" s="2"/>
      <c r="O27" s="2"/>
      <c r="P27" s="2"/>
      <c r="Q27" s="2"/>
      <c r="R27" s="2"/>
      <c r="S27" s="2"/>
      <c r="T27" s="2"/>
    </row>
    <row r="28" spans="1:20">
      <c r="A28" s="15">
        <v>36759</v>
      </c>
      <c r="C28" s="63" t="s">
        <v>150</v>
      </c>
      <c r="E28">
        <v>100289</v>
      </c>
      <c r="F28" s="2"/>
      <c r="G28" s="6">
        <f t="shared" si="2"/>
        <v>406.2600000000001</v>
      </c>
      <c r="H28" s="16"/>
      <c r="I28" s="2">
        <v>185.08</v>
      </c>
      <c r="J28" s="2"/>
      <c r="K28" s="2">
        <v>163.80000000000001</v>
      </c>
      <c r="L28" s="2"/>
      <c r="M28" s="2"/>
      <c r="N28" s="2"/>
      <c r="O28" s="2">
        <v>21.28</v>
      </c>
      <c r="P28" s="2"/>
      <c r="Q28" s="2"/>
      <c r="R28" s="2"/>
      <c r="S28" s="2"/>
      <c r="T28" s="2"/>
    </row>
    <row r="29" spans="1:20">
      <c r="A29" s="15">
        <v>36759</v>
      </c>
      <c r="C29" s="63" t="s">
        <v>151</v>
      </c>
      <c r="E29">
        <v>100292</v>
      </c>
      <c r="F29" s="2"/>
      <c r="G29" s="6">
        <f t="shared" si="2"/>
        <v>137.88000000000011</v>
      </c>
      <c r="H29" s="16"/>
      <c r="I29" s="2">
        <v>268.38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268.38</v>
      </c>
    </row>
    <row r="30" spans="1:20">
      <c r="A30" s="15">
        <v>36760</v>
      </c>
      <c r="C30" s="63" t="s">
        <v>133</v>
      </c>
      <c r="E30">
        <v>100293</v>
      </c>
      <c r="F30" s="2"/>
      <c r="G30" s="6">
        <f t="shared" si="2"/>
        <v>62.880000000000109</v>
      </c>
      <c r="H30" s="16"/>
      <c r="I30" s="2">
        <v>75</v>
      </c>
      <c r="J30" s="2"/>
      <c r="K30" s="2"/>
      <c r="L30" s="2">
        <v>75</v>
      </c>
      <c r="M30" s="2"/>
      <c r="N30" s="2"/>
      <c r="O30" s="2"/>
      <c r="P30" s="2"/>
      <c r="Q30" s="2"/>
      <c r="R30" s="2"/>
      <c r="S30" s="2"/>
      <c r="T30" s="2"/>
    </row>
    <row r="31" spans="1:20">
      <c r="A31" s="15">
        <v>36787</v>
      </c>
      <c r="C31" s="63" t="s">
        <v>133</v>
      </c>
      <c r="E31">
        <v>100294</v>
      </c>
      <c r="F31" s="2"/>
      <c r="G31" s="6">
        <f t="shared" si="2"/>
        <v>-18.119999999999891</v>
      </c>
      <c r="H31" s="16"/>
      <c r="I31" s="2">
        <v>81</v>
      </c>
      <c r="J31" s="2"/>
      <c r="K31" s="2"/>
      <c r="L31" s="2">
        <v>81</v>
      </c>
      <c r="M31" s="2"/>
      <c r="N31" s="2"/>
      <c r="O31" s="2"/>
      <c r="P31" s="2"/>
      <c r="Q31" s="2"/>
      <c r="R31" s="2"/>
      <c r="S31" s="2"/>
      <c r="T31" s="2"/>
    </row>
    <row r="32" spans="1:20">
      <c r="A32" s="15">
        <v>36794</v>
      </c>
      <c r="C32" s="63" t="s">
        <v>120</v>
      </c>
      <c r="E32" t="s">
        <v>44</v>
      </c>
      <c r="F32" s="2">
        <v>0.45</v>
      </c>
      <c r="G32" s="6">
        <f t="shared" si="2"/>
        <v>-17.669999999999892</v>
      </c>
      <c r="H32" s="16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>
      <c r="A33" s="15">
        <v>36798</v>
      </c>
      <c r="C33" s="63" t="s">
        <v>130</v>
      </c>
      <c r="E33" t="s">
        <v>44</v>
      </c>
      <c r="F33" s="2">
        <v>900</v>
      </c>
      <c r="G33" s="6">
        <f t="shared" si="2"/>
        <v>882.33000000000015</v>
      </c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15">
        <v>36807</v>
      </c>
      <c r="C34" s="63" t="s">
        <v>152</v>
      </c>
      <c r="E34">
        <v>100295</v>
      </c>
      <c r="F34" s="2"/>
      <c r="G34" s="6">
        <f t="shared" si="2"/>
        <v>700.44000000000017</v>
      </c>
      <c r="H34" s="16"/>
      <c r="I34" s="2">
        <v>181.89</v>
      </c>
      <c r="J34" s="2"/>
      <c r="K34" s="2"/>
      <c r="L34" s="2"/>
      <c r="M34" s="2"/>
      <c r="N34" s="2"/>
      <c r="O34" s="2"/>
      <c r="P34" s="2"/>
      <c r="Q34" s="2"/>
      <c r="R34" s="2">
        <v>181.89</v>
      </c>
      <c r="S34" s="2"/>
      <c r="T34" s="2"/>
    </row>
    <row r="35" spans="1:20">
      <c r="A35" s="15">
        <v>36831</v>
      </c>
      <c r="C35" s="63" t="s">
        <v>133</v>
      </c>
      <c r="E35">
        <v>100296</v>
      </c>
      <c r="F35" s="2"/>
      <c r="G35" s="6">
        <f t="shared" si="2"/>
        <v>676.44000000000017</v>
      </c>
      <c r="H35" s="16"/>
      <c r="I35" s="2">
        <v>24</v>
      </c>
      <c r="J35" s="2"/>
      <c r="K35" s="2"/>
      <c r="L35" s="2">
        <v>24</v>
      </c>
      <c r="M35" s="2"/>
      <c r="N35" s="2"/>
      <c r="O35" s="2"/>
      <c r="P35" s="2"/>
      <c r="Q35" s="2"/>
      <c r="R35" s="2"/>
      <c r="S35" s="2"/>
      <c r="T35" s="2"/>
    </row>
    <row r="36" spans="1:20">
      <c r="A36" s="15">
        <v>36850</v>
      </c>
      <c r="C36" s="63" t="s">
        <v>153</v>
      </c>
      <c r="E36">
        <v>100297</v>
      </c>
      <c r="F36" s="2"/>
      <c r="G36" s="6">
        <f t="shared" si="2"/>
        <v>664.44000000000017</v>
      </c>
      <c r="H36" s="16"/>
      <c r="I36" s="2">
        <v>12</v>
      </c>
      <c r="J36" s="2"/>
      <c r="K36" s="2"/>
      <c r="L36" s="2"/>
      <c r="M36" s="2"/>
      <c r="N36" s="2"/>
      <c r="O36" s="2"/>
      <c r="P36" s="2"/>
      <c r="Q36" s="2">
        <v>12</v>
      </c>
      <c r="R36" s="2"/>
      <c r="S36" s="2"/>
      <c r="T36" s="2"/>
    </row>
    <row r="37" spans="1:20">
      <c r="A37" s="15">
        <v>36850</v>
      </c>
      <c r="C37" s="63" t="s">
        <v>127</v>
      </c>
      <c r="E37">
        <v>100298</v>
      </c>
      <c r="F37" s="2"/>
      <c r="G37" s="6">
        <f t="shared" si="2"/>
        <v>500.64000000000016</v>
      </c>
      <c r="H37" s="16"/>
      <c r="I37" s="2">
        <v>163.80000000000001</v>
      </c>
      <c r="J37" s="2"/>
      <c r="K37" s="2">
        <v>163.80000000000001</v>
      </c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15">
        <v>36853</v>
      </c>
      <c r="C38" s="63" t="s">
        <v>133</v>
      </c>
      <c r="E38">
        <v>100299</v>
      </c>
      <c r="F38" s="2"/>
      <c r="G38" s="6">
        <f t="shared" si="2"/>
        <v>440.64000000000016</v>
      </c>
      <c r="H38" s="16"/>
      <c r="I38" s="2">
        <v>60</v>
      </c>
      <c r="J38" s="2"/>
      <c r="K38" s="2"/>
      <c r="L38" s="2">
        <v>60</v>
      </c>
      <c r="M38" s="2"/>
      <c r="N38" s="2"/>
      <c r="O38" s="2"/>
      <c r="P38" s="2"/>
      <c r="Q38" s="2"/>
      <c r="R38" s="2"/>
      <c r="S38" s="2"/>
      <c r="T38" s="2"/>
    </row>
    <row r="39" spans="1:20">
      <c r="A39" s="15">
        <v>36857</v>
      </c>
      <c r="C39" s="63" t="s">
        <v>154</v>
      </c>
      <c r="E39">
        <v>100300</v>
      </c>
      <c r="F39" s="2"/>
      <c r="G39" s="6">
        <f t="shared" si="2"/>
        <v>52.720000000000141</v>
      </c>
      <c r="H39" s="16"/>
      <c r="I39" s="2">
        <v>387.92</v>
      </c>
      <c r="J39" s="2">
        <v>57.81</v>
      </c>
      <c r="K39" s="2"/>
      <c r="L39" s="2"/>
      <c r="M39" s="2"/>
      <c r="N39" s="2"/>
      <c r="O39" s="2"/>
      <c r="P39" s="2">
        <v>330.11</v>
      </c>
      <c r="Q39" s="2"/>
      <c r="R39" s="2"/>
      <c r="S39" s="2"/>
      <c r="T39" s="2"/>
    </row>
    <row r="40" spans="1:20">
      <c r="A40" s="15">
        <v>36857</v>
      </c>
      <c r="C40" s="63" t="s">
        <v>155</v>
      </c>
      <c r="F40" s="2">
        <v>20</v>
      </c>
      <c r="G40" s="6">
        <f t="shared" si="2"/>
        <v>72.720000000000141</v>
      </c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15">
        <v>36878</v>
      </c>
      <c r="C41" s="63" t="s">
        <v>120</v>
      </c>
      <c r="E41" t="s">
        <v>44</v>
      </c>
      <c r="F41" s="2">
        <v>0.39</v>
      </c>
      <c r="G41" s="6">
        <f t="shared" si="2"/>
        <v>73.110000000000142</v>
      </c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15">
        <v>36917</v>
      </c>
      <c r="C42" s="63" t="s">
        <v>156</v>
      </c>
      <c r="F42" s="2">
        <v>40</v>
      </c>
      <c r="G42" s="6">
        <f t="shared" si="2"/>
        <v>113.11000000000014</v>
      </c>
      <c r="H42" s="1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A43" s="15">
        <v>36914</v>
      </c>
      <c r="C43" s="63" t="s">
        <v>79</v>
      </c>
      <c r="E43" t="s">
        <v>65</v>
      </c>
      <c r="F43" s="2"/>
      <c r="G43" s="6">
        <f t="shared" si="2"/>
        <v>283.11000000000013</v>
      </c>
      <c r="H43" s="16">
        <v>-170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A44" s="15">
        <v>36914</v>
      </c>
      <c r="C44" s="63" t="s">
        <v>127</v>
      </c>
      <c r="E44">
        <v>100301</v>
      </c>
      <c r="F44" s="2"/>
      <c r="G44" s="6">
        <f t="shared" si="2"/>
        <v>119.31000000000012</v>
      </c>
      <c r="H44" s="16"/>
      <c r="I44" s="2">
        <v>163.80000000000001</v>
      </c>
      <c r="J44" s="2"/>
      <c r="K44" s="2">
        <v>163.80000000000001</v>
      </c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15">
        <v>36976</v>
      </c>
      <c r="C45" s="63" t="s">
        <v>120</v>
      </c>
      <c r="E45" t="s">
        <v>44</v>
      </c>
      <c r="F45" s="2">
        <v>7.0000000000000007E-2</v>
      </c>
      <c r="G45" s="6">
        <f t="shared" si="2"/>
        <v>119.38000000000011</v>
      </c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F46" s="16"/>
      <c r="G46" s="16"/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F47" s="16"/>
      <c r="G47" s="16"/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F48" s="16"/>
      <c r="G48" s="16"/>
      <c r="H48" s="1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6:20">
      <c r="F49" s="16"/>
      <c r="G49" s="16"/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6:20">
      <c r="F50" s="16"/>
      <c r="G50" s="16"/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6:20">
      <c r="F51" s="16"/>
      <c r="G51" s="16"/>
      <c r="H51" s="1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6:20">
      <c r="F52" s="16"/>
      <c r="G52" s="16"/>
      <c r="H52" s="1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6:20">
      <c r="F53" s="16"/>
      <c r="G53" s="16"/>
      <c r="H53" s="1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6:20">
      <c r="F54" s="16"/>
      <c r="G54" s="16"/>
      <c r="H54" s="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6:20">
      <c r="F55" s="16"/>
      <c r="G55" s="16"/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6:20">
      <c r="F56" s="16"/>
      <c r="G56" s="16"/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6:20">
      <c r="F57" s="16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6:20">
      <c r="F58" s="16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6:20">
      <c r="F59" s="16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6:20">
      <c r="F60" s="16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6:20">
      <c r="F61" s="16"/>
      <c r="G61" s="16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6:20">
      <c r="F62" s="16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6:20">
      <c r="F63" s="17"/>
      <c r="G63" s="17"/>
    </row>
  </sheetData>
  <mergeCells count="2">
    <mergeCell ref="C15:E15"/>
    <mergeCell ref="C16:E16"/>
  </mergeCells>
  <phoneticPr fontId="0" type="noConversion"/>
  <pageMargins left="0.75" right="0.75" top="1" bottom="1" header="0.5" footer="0.5"/>
  <pageSetup paperSize="9" orientation="portrait" horizontalDpi="4294967294" verticalDpi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2"/>
  <sheetViews>
    <sheetView tabSelected="1" topLeftCell="F4" zoomScale="130" zoomScaleNormal="130" workbookViewId="0">
      <selection activeCell="U12" sqref="U12"/>
    </sheetView>
  </sheetViews>
  <sheetFormatPr defaultColWidth="11.42578125" defaultRowHeight="12.75"/>
  <cols>
    <col min="1" max="1" width="12.5703125" customWidth="1"/>
    <col min="2" max="2" width="6.5703125" customWidth="1"/>
    <col min="3" max="3" width="27.85546875" customWidth="1"/>
    <col min="4" max="4" width="2.85546875" customWidth="1"/>
    <col min="6" max="6" width="7.7109375" customWidth="1"/>
    <col min="7" max="7" width="8.28515625" customWidth="1"/>
    <col min="8" max="8" width="10" customWidth="1"/>
    <col min="9" max="9" width="7.7109375" customWidth="1"/>
    <col min="10" max="10" width="6.42578125" customWidth="1"/>
    <col min="11" max="12" width="7.7109375" customWidth="1"/>
    <col min="13" max="13" width="7.85546875" customWidth="1"/>
    <col min="14" max="14" width="8.140625" customWidth="1"/>
    <col min="15" max="15" width="6.85546875" customWidth="1"/>
    <col min="16" max="16" width="8.28515625" customWidth="1"/>
    <col min="17" max="17" width="6.28515625" customWidth="1"/>
    <col min="18" max="18" width="5.85546875" customWidth="1"/>
    <col min="19" max="19" width="7.7109375" customWidth="1"/>
    <col min="20" max="20" width="7.42578125" customWidth="1"/>
    <col min="21" max="21" width="7.7109375" customWidth="1"/>
  </cols>
  <sheetData>
    <row r="1" spans="1:22">
      <c r="A1" s="121" t="s">
        <v>803</v>
      </c>
      <c r="B1" s="121"/>
      <c r="C1" s="121"/>
      <c r="D1" s="121"/>
      <c r="F1" s="2"/>
      <c r="K1" s="2"/>
      <c r="P1" s="2"/>
      <c r="U1" s="2"/>
    </row>
    <row r="2" spans="1:22">
      <c r="A2" s="121" t="s">
        <v>62</v>
      </c>
      <c r="B2" s="121"/>
      <c r="C2" s="121"/>
      <c r="F2" s="2"/>
      <c r="H2" s="140"/>
      <c r="I2" s="140"/>
      <c r="J2" s="140"/>
      <c r="K2" s="141"/>
      <c r="L2" s="140"/>
      <c r="M2" s="140"/>
      <c r="N2" s="140"/>
      <c r="O2" s="140"/>
      <c r="P2" s="141"/>
      <c r="Q2" s="140"/>
      <c r="R2" s="140"/>
      <c r="S2" s="140"/>
      <c r="T2" s="140"/>
      <c r="U2" s="141"/>
    </row>
    <row r="3" spans="1:22" ht="36" customHeight="1">
      <c r="A3" s="122" t="s">
        <v>0</v>
      </c>
      <c r="B3" s="34"/>
      <c r="C3" s="34" t="s">
        <v>2</v>
      </c>
      <c r="D3" s="37" t="s">
        <v>54</v>
      </c>
      <c r="E3" s="38" t="s">
        <v>73</v>
      </c>
      <c r="F3" s="35" t="s">
        <v>4</v>
      </c>
      <c r="G3" s="142" t="s">
        <v>5</v>
      </c>
      <c r="H3" s="143"/>
      <c r="I3" s="143"/>
      <c r="J3" s="143"/>
      <c r="K3" s="144"/>
      <c r="L3" s="143"/>
      <c r="M3" s="143"/>
      <c r="N3" s="143"/>
      <c r="O3" s="143"/>
      <c r="P3" s="144"/>
      <c r="Q3" s="143"/>
      <c r="R3" s="143"/>
      <c r="S3" s="143"/>
      <c r="T3" s="143"/>
      <c r="U3" s="144"/>
      <c r="V3" s="34"/>
    </row>
    <row r="4" spans="1:22">
      <c r="A4" s="85"/>
      <c r="C4" t="s">
        <v>20</v>
      </c>
      <c r="D4" t="s">
        <v>55</v>
      </c>
      <c r="E4" s="2"/>
      <c r="F4" s="2"/>
      <c r="G4" s="145">
        <v>1676.38</v>
      </c>
      <c r="H4" s="140"/>
      <c r="I4" s="140"/>
      <c r="J4" s="140"/>
      <c r="K4" s="141"/>
      <c r="L4" s="140"/>
      <c r="M4" s="140"/>
      <c r="N4" s="140"/>
      <c r="O4" s="140"/>
      <c r="P4" s="141"/>
      <c r="Q4" s="140"/>
      <c r="R4" s="140"/>
      <c r="S4" s="140"/>
      <c r="T4" s="140"/>
      <c r="U4" s="141"/>
    </row>
    <row r="5" spans="1:22">
      <c r="A5" s="125">
        <v>43990</v>
      </c>
      <c r="C5" s="63" t="s">
        <v>68</v>
      </c>
      <c r="E5" s="2"/>
      <c r="F5" s="2">
        <v>0.45</v>
      </c>
      <c r="G5" s="145">
        <f>G4+E5+F5</f>
        <v>1676.8300000000002</v>
      </c>
      <c r="H5" s="140"/>
      <c r="I5" s="140"/>
      <c r="J5" s="140"/>
      <c r="K5" s="141"/>
      <c r="L5" s="140"/>
      <c r="M5" s="140"/>
      <c r="N5" s="140"/>
      <c r="O5" s="140"/>
      <c r="P5" s="141"/>
      <c r="Q5" s="140"/>
      <c r="R5" s="140"/>
      <c r="S5" s="140"/>
      <c r="T5" s="140"/>
      <c r="U5" s="141"/>
    </row>
    <row r="6" spans="1:22">
      <c r="A6" s="85">
        <v>44081</v>
      </c>
      <c r="C6" t="s">
        <v>68</v>
      </c>
      <c r="D6" s="63"/>
      <c r="E6" s="2"/>
      <c r="F6" s="2">
        <v>0.23</v>
      </c>
      <c r="G6" s="145">
        <f t="shared" ref="G6:G9" si="0">G5+E6+F6</f>
        <v>1677.0600000000002</v>
      </c>
      <c r="H6" s="140"/>
      <c r="I6" s="140"/>
      <c r="J6" s="140"/>
      <c r="K6" s="141"/>
      <c r="L6" s="140"/>
      <c r="M6" s="140"/>
      <c r="N6" s="140"/>
      <c r="O6" s="140"/>
      <c r="P6" s="141"/>
      <c r="Q6" s="140"/>
      <c r="R6" s="140"/>
      <c r="S6" s="140"/>
      <c r="T6" s="140"/>
      <c r="U6" s="141"/>
    </row>
    <row r="7" spans="1:22">
      <c r="A7" s="85">
        <v>44172</v>
      </c>
      <c r="C7" t="s">
        <v>68</v>
      </c>
      <c r="D7" s="63"/>
      <c r="E7" s="2"/>
      <c r="F7" s="2">
        <v>0.04</v>
      </c>
      <c r="G7" s="145">
        <f t="shared" si="0"/>
        <v>1677.1000000000001</v>
      </c>
      <c r="H7" s="140"/>
      <c r="I7" s="140"/>
      <c r="J7" s="140"/>
      <c r="K7" s="141"/>
      <c r="L7" s="140"/>
      <c r="M7" s="140"/>
      <c r="N7" s="140"/>
      <c r="O7" s="140"/>
      <c r="P7" s="141"/>
      <c r="Q7" s="140"/>
      <c r="R7" s="140"/>
      <c r="S7" s="140"/>
      <c r="T7" s="140"/>
      <c r="U7" s="141"/>
    </row>
    <row r="8" spans="1:22">
      <c r="A8" s="85"/>
      <c r="D8" s="63"/>
      <c r="E8" s="2"/>
      <c r="F8" s="2"/>
      <c r="G8" s="145">
        <f t="shared" si="0"/>
        <v>1677.1000000000001</v>
      </c>
      <c r="H8" s="140"/>
      <c r="I8" s="140"/>
      <c r="J8" s="140"/>
      <c r="K8" s="141"/>
      <c r="L8" s="140"/>
      <c r="M8" s="140"/>
      <c r="N8" s="140"/>
      <c r="O8" s="140"/>
      <c r="P8" s="141"/>
      <c r="Q8" s="140"/>
      <c r="R8" s="140"/>
      <c r="S8" s="140"/>
      <c r="T8" s="140"/>
      <c r="U8" s="141"/>
    </row>
    <row r="9" spans="1:22">
      <c r="A9" s="126"/>
      <c r="B9" s="126"/>
      <c r="C9" s="126"/>
      <c r="E9" s="64"/>
      <c r="F9" s="64"/>
      <c r="G9" s="145">
        <f t="shared" si="0"/>
        <v>1677.1000000000001</v>
      </c>
      <c r="H9" s="140"/>
      <c r="I9" s="140"/>
      <c r="J9" s="140"/>
      <c r="K9" s="141"/>
      <c r="L9" s="140"/>
      <c r="M9" s="140"/>
      <c r="N9" s="140"/>
      <c r="O9" s="140"/>
      <c r="P9" s="141"/>
      <c r="Q9" s="140"/>
      <c r="R9" s="140"/>
      <c r="S9" s="140"/>
      <c r="T9" s="140"/>
      <c r="U9" s="141"/>
    </row>
    <row r="10" spans="1:22">
      <c r="A10" s="121" t="s">
        <v>42</v>
      </c>
      <c r="B10" s="121"/>
      <c r="C10" s="12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2" ht="54" customHeight="1">
      <c r="A11" s="124" t="s">
        <v>0</v>
      </c>
      <c r="B11" s="14" t="s">
        <v>1</v>
      </c>
      <c r="C11" s="1" t="s">
        <v>2</v>
      </c>
      <c r="D11" s="28" t="s">
        <v>54</v>
      </c>
      <c r="E11" s="1" t="s">
        <v>3</v>
      </c>
      <c r="F11" s="3" t="s">
        <v>4</v>
      </c>
      <c r="G11" s="146" t="s">
        <v>5</v>
      </c>
      <c r="H11" s="147" t="s">
        <v>63</v>
      </c>
      <c r="I11" s="3" t="s">
        <v>6</v>
      </c>
      <c r="J11" s="3" t="s">
        <v>7</v>
      </c>
      <c r="K11" s="3" t="s">
        <v>8</v>
      </c>
      <c r="L11" s="139" t="s">
        <v>9</v>
      </c>
      <c r="M11" s="139" t="s">
        <v>10</v>
      </c>
      <c r="N11" s="3" t="s">
        <v>11</v>
      </c>
      <c r="O11" s="3" t="s">
        <v>12</v>
      </c>
      <c r="P11" s="3" t="s">
        <v>22</v>
      </c>
      <c r="Q11" s="3" t="s">
        <v>13</v>
      </c>
      <c r="R11" s="3" t="s">
        <v>14</v>
      </c>
      <c r="S11" s="3" t="s">
        <v>15</v>
      </c>
      <c r="T11" s="139" t="s">
        <v>19</v>
      </c>
      <c r="U11" s="147" t="s">
        <v>841</v>
      </c>
    </row>
    <row r="12" spans="1:22">
      <c r="A12" s="125"/>
      <c r="C12" s="170" t="s">
        <v>568</v>
      </c>
      <c r="D12" s="170"/>
      <c r="E12" s="170"/>
      <c r="F12" s="148">
        <v>6250</v>
      </c>
      <c r="G12" s="149"/>
      <c r="H12" s="148"/>
      <c r="I12" s="148">
        <f>SUM(K12:U12)</f>
        <v>6995</v>
      </c>
      <c r="J12" s="148"/>
      <c r="K12" s="148">
        <v>2400</v>
      </c>
      <c r="L12" s="148">
        <v>2250</v>
      </c>
      <c r="M12" s="148">
        <v>175</v>
      </c>
      <c r="N12" s="148">
        <v>360</v>
      </c>
      <c r="O12" s="148">
        <v>200</v>
      </c>
      <c r="P12" s="148">
        <v>200</v>
      </c>
      <c r="Q12" s="148">
        <v>15</v>
      </c>
      <c r="R12" s="148">
        <v>40</v>
      </c>
      <c r="S12" s="148">
        <v>0</v>
      </c>
      <c r="T12" s="148">
        <v>500</v>
      </c>
      <c r="U12" s="148">
        <v>855</v>
      </c>
    </row>
    <row r="13" spans="1:22">
      <c r="A13" s="125"/>
      <c r="C13" s="170" t="s">
        <v>17</v>
      </c>
      <c r="D13" s="170"/>
      <c r="E13" s="170"/>
      <c r="F13" s="9">
        <f>SUM(F15:F76)</f>
        <v>7324.68</v>
      </c>
      <c r="G13" s="150"/>
      <c r="H13" s="9"/>
      <c r="I13" s="9">
        <f t="shared" ref="I13:U13" si="1">SUM(I15:I76)</f>
        <v>6792.920000000001</v>
      </c>
      <c r="J13" s="9">
        <f t="shared" si="1"/>
        <v>63.35</v>
      </c>
      <c r="K13" s="9">
        <f t="shared" si="1"/>
        <v>2891.2000000000003</v>
      </c>
      <c r="L13" s="9">
        <f t="shared" si="1"/>
        <v>1996.8</v>
      </c>
      <c r="M13" s="9">
        <f t="shared" si="1"/>
        <v>35</v>
      </c>
      <c r="N13" s="9">
        <f t="shared" si="1"/>
        <v>338.95</v>
      </c>
      <c r="O13" s="9">
        <f t="shared" si="1"/>
        <v>268.96999999999997</v>
      </c>
      <c r="P13" s="9">
        <f t="shared" si="1"/>
        <v>68</v>
      </c>
      <c r="Q13" s="9">
        <f t="shared" si="1"/>
        <v>12</v>
      </c>
      <c r="R13" s="9">
        <f t="shared" si="1"/>
        <v>30</v>
      </c>
      <c r="S13" s="9">
        <f t="shared" si="1"/>
        <v>0</v>
      </c>
      <c r="T13" s="9">
        <f t="shared" si="1"/>
        <v>526.75</v>
      </c>
      <c r="U13" s="9">
        <f t="shared" si="1"/>
        <v>561.9</v>
      </c>
    </row>
    <row r="14" spans="1:22">
      <c r="A14" s="125"/>
      <c r="C14" s="63" t="s">
        <v>20</v>
      </c>
      <c r="D14" t="s">
        <v>55</v>
      </c>
      <c r="F14" s="2"/>
      <c r="G14" s="151">
        <v>665.57</v>
      </c>
      <c r="H14" s="2"/>
      <c r="I14" s="2"/>
      <c r="J14" s="2">
        <v>99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2">
      <c r="A15" s="137">
        <v>43929</v>
      </c>
      <c r="B15" s="63"/>
      <c r="C15" s="63" t="s">
        <v>792</v>
      </c>
      <c r="D15" s="63" t="s">
        <v>66</v>
      </c>
      <c r="E15" s="63" t="s">
        <v>793</v>
      </c>
      <c r="F15" s="64">
        <v>6</v>
      </c>
      <c r="G15" s="151">
        <f>G14+F15-H15-I15</f>
        <v>671.57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2">
      <c r="A16" s="125">
        <v>43930</v>
      </c>
      <c r="B16" s="63">
        <v>1</v>
      </c>
      <c r="C16" s="63" t="s">
        <v>737</v>
      </c>
      <c r="D16" t="s">
        <v>66</v>
      </c>
      <c r="E16">
        <v>100768</v>
      </c>
      <c r="F16" s="64"/>
      <c r="G16" s="151">
        <f t="shared" ref="G16:G76" si="2">G15+F16-H16-I16</f>
        <v>409.57000000000005</v>
      </c>
      <c r="H16" s="2"/>
      <c r="I16" s="2">
        <v>262</v>
      </c>
      <c r="J16" s="2">
        <v>27</v>
      </c>
      <c r="K16" s="2"/>
      <c r="L16" s="2"/>
      <c r="M16" s="2"/>
      <c r="N16" s="2"/>
      <c r="O16" s="2"/>
      <c r="P16" s="2"/>
      <c r="Q16" s="2"/>
      <c r="R16" s="2"/>
      <c r="S16" s="2"/>
      <c r="T16" s="2">
        <v>235</v>
      </c>
      <c r="U16" s="2"/>
    </row>
    <row r="17" spans="1:22">
      <c r="A17" s="125">
        <v>43932</v>
      </c>
      <c r="B17" s="63">
        <v>3</v>
      </c>
      <c r="C17" s="63" t="s">
        <v>794</v>
      </c>
      <c r="D17" t="s">
        <v>66</v>
      </c>
      <c r="E17">
        <v>100769</v>
      </c>
      <c r="F17" s="64"/>
      <c r="G17" s="151">
        <f t="shared" si="2"/>
        <v>309.57000000000005</v>
      </c>
      <c r="H17" s="64"/>
      <c r="I17" s="63">
        <v>100</v>
      </c>
      <c r="J17" s="63"/>
      <c r="K17" s="64"/>
      <c r="L17" s="63"/>
      <c r="M17" s="63"/>
      <c r="N17" s="63"/>
      <c r="O17" s="63"/>
      <c r="P17" s="64">
        <v>100</v>
      </c>
      <c r="Q17" s="63"/>
      <c r="R17" s="63"/>
      <c r="S17" s="63"/>
      <c r="T17" s="63"/>
      <c r="U17" s="63"/>
      <c r="V17" s="63"/>
    </row>
    <row r="18" spans="1:22">
      <c r="A18" s="152">
        <v>43566</v>
      </c>
      <c r="B18" s="153"/>
      <c r="C18" s="153" t="s">
        <v>795</v>
      </c>
      <c r="D18" s="153" t="s">
        <v>66</v>
      </c>
      <c r="E18" s="153" t="s">
        <v>793</v>
      </c>
      <c r="F18" s="154">
        <v>12</v>
      </c>
      <c r="G18" s="151">
        <f t="shared" si="2"/>
        <v>321.57000000000005</v>
      </c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3"/>
    </row>
    <row r="19" spans="1:22">
      <c r="A19" s="125">
        <v>43936</v>
      </c>
      <c r="C19" s="63" t="s">
        <v>796</v>
      </c>
      <c r="D19" t="s">
        <v>66</v>
      </c>
      <c r="E19" t="s">
        <v>797</v>
      </c>
      <c r="F19" s="2">
        <v>12</v>
      </c>
      <c r="G19" s="151">
        <f t="shared" si="2"/>
        <v>333.57000000000005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2" s="134" customFormat="1">
      <c r="A20" s="132">
        <v>43951</v>
      </c>
      <c r="B20" s="159">
        <v>2</v>
      </c>
      <c r="C20" s="132" t="s">
        <v>798</v>
      </c>
      <c r="D20" s="134" t="s">
        <v>66</v>
      </c>
      <c r="E20" s="134" t="s">
        <v>81</v>
      </c>
      <c r="F20" s="131"/>
      <c r="G20" s="158">
        <f t="shared" si="2"/>
        <v>286.77000000000004</v>
      </c>
      <c r="H20" s="131"/>
      <c r="I20" s="131">
        <v>46.8</v>
      </c>
      <c r="J20" s="131"/>
      <c r="K20" s="131"/>
      <c r="L20" s="131">
        <v>46.8</v>
      </c>
      <c r="M20" s="131"/>
      <c r="N20" s="131"/>
      <c r="O20" s="131"/>
      <c r="P20" s="131"/>
      <c r="Q20" s="131"/>
      <c r="R20" s="131"/>
      <c r="S20" s="131"/>
      <c r="T20" s="131"/>
      <c r="U20" s="131"/>
    </row>
    <row r="21" spans="1:22">
      <c r="A21" s="125">
        <v>43945</v>
      </c>
      <c r="B21" s="63">
        <v>4</v>
      </c>
      <c r="C21" s="63" t="s">
        <v>799</v>
      </c>
      <c r="D21" t="s">
        <v>66</v>
      </c>
      <c r="E21" t="s">
        <v>44</v>
      </c>
      <c r="F21" s="64">
        <v>2750</v>
      </c>
      <c r="G21" s="151">
        <f t="shared" si="2"/>
        <v>3036.77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2">
      <c r="A22" s="125">
        <v>43922</v>
      </c>
      <c r="C22" s="63" t="s">
        <v>800</v>
      </c>
      <c r="D22" t="s">
        <v>66</v>
      </c>
      <c r="E22" t="s">
        <v>44</v>
      </c>
      <c r="F22" s="64">
        <v>800</v>
      </c>
      <c r="G22" s="151">
        <f t="shared" si="2"/>
        <v>3836.77</v>
      </c>
      <c r="H22" s="64"/>
      <c r="I22" s="2"/>
      <c r="J22" s="2"/>
      <c r="K22" s="2"/>
      <c r="L22" s="2"/>
      <c r="M22" s="2"/>
      <c r="N22" s="2"/>
      <c r="O22" s="2"/>
      <c r="P22" s="64"/>
      <c r="Q22" s="64"/>
      <c r="R22" s="64"/>
      <c r="S22" s="64"/>
      <c r="T22" s="64"/>
      <c r="U22" s="64"/>
      <c r="V22" s="63"/>
    </row>
    <row r="23" spans="1:22">
      <c r="A23" s="125">
        <v>43935</v>
      </c>
      <c r="B23" s="63"/>
      <c r="C23" s="63" t="s">
        <v>801</v>
      </c>
      <c r="D23" t="s">
        <v>66</v>
      </c>
      <c r="E23" t="s">
        <v>44</v>
      </c>
      <c r="F23" s="64">
        <v>6</v>
      </c>
      <c r="G23" s="151">
        <f t="shared" si="2"/>
        <v>3842.77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2">
      <c r="A24" s="125">
        <v>43949</v>
      </c>
      <c r="C24" s="63" t="s">
        <v>659</v>
      </c>
      <c r="D24" t="s">
        <v>66</v>
      </c>
      <c r="E24" t="s">
        <v>44</v>
      </c>
      <c r="F24" s="64">
        <v>150</v>
      </c>
      <c r="G24" s="151">
        <f t="shared" si="2"/>
        <v>3992.77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2">
      <c r="A25" s="126" t="s">
        <v>802</v>
      </c>
      <c r="D25" s="63" t="s">
        <v>55</v>
      </c>
      <c r="F25" s="64"/>
      <c r="G25" s="151">
        <f t="shared" si="2"/>
        <v>3992.77</v>
      </c>
      <c r="H25" s="2"/>
      <c r="I25" s="2"/>
      <c r="K25" s="2"/>
      <c r="P25" s="2"/>
      <c r="Q25" s="2"/>
      <c r="R25" s="2"/>
      <c r="S25" s="2"/>
      <c r="T25" s="2"/>
      <c r="U25" s="2"/>
    </row>
    <row r="26" spans="1:22">
      <c r="A26" s="125">
        <v>43969</v>
      </c>
      <c r="B26">
        <v>5</v>
      </c>
      <c r="C26" s="63" t="s">
        <v>805</v>
      </c>
      <c r="E26">
        <v>100770</v>
      </c>
      <c r="F26" s="64"/>
      <c r="G26" s="151">
        <f t="shared" si="2"/>
        <v>3882.77</v>
      </c>
      <c r="H26" s="64"/>
      <c r="I26" s="64">
        <v>110</v>
      </c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>
        <v>110</v>
      </c>
      <c r="U26" s="64"/>
      <c r="V26" s="63"/>
    </row>
    <row r="27" spans="1:22">
      <c r="A27" s="125">
        <v>43969</v>
      </c>
      <c r="B27">
        <v>6</v>
      </c>
      <c r="C27" s="63" t="s">
        <v>825</v>
      </c>
      <c r="D27" s="63" t="s">
        <v>66</v>
      </c>
      <c r="E27">
        <v>100772</v>
      </c>
      <c r="F27" s="64"/>
      <c r="G27" s="151">
        <f t="shared" si="2"/>
        <v>3542.77</v>
      </c>
      <c r="H27" s="64"/>
      <c r="I27" s="64">
        <v>340</v>
      </c>
      <c r="J27" s="64"/>
      <c r="K27" s="64"/>
      <c r="L27" s="64">
        <v>340</v>
      </c>
      <c r="M27" s="64"/>
      <c r="N27" s="64"/>
      <c r="O27" s="64"/>
      <c r="P27" s="64"/>
      <c r="Q27" s="64"/>
      <c r="R27" s="64"/>
      <c r="S27" s="64"/>
      <c r="T27" s="64"/>
      <c r="U27" s="64"/>
      <c r="V27" s="63"/>
    </row>
    <row r="28" spans="1:22">
      <c r="A28" s="125">
        <v>43969</v>
      </c>
      <c r="B28">
        <v>7</v>
      </c>
      <c r="C28" s="63" t="s">
        <v>806</v>
      </c>
      <c r="D28" s="63" t="s">
        <v>66</v>
      </c>
      <c r="E28">
        <v>100773</v>
      </c>
      <c r="F28" s="2"/>
      <c r="G28" s="151">
        <f t="shared" si="2"/>
        <v>3203.82</v>
      </c>
      <c r="H28" s="2"/>
      <c r="I28" s="2">
        <v>338.95</v>
      </c>
      <c r="J28" s="2"/>
      <c r="K28" s="2"/>
      <c r="L28" s="2"/>
      <c r="M28" s="2"/>
      <c r="N28" s="2">
        <v>338.95</v>
      </c>
      <c r="O28" s="2"/>
      <c r="P28" s="2"/>
      <c r="Q28" s="2"/>
      <c r="R28" s="2"/>
      <c r="S28" s="2"/>
      <c r="T28" s="2"/>
      <c r="U28" s="2"/>
    </row>
    <row r="29" spans="1:22">
      <c r="A29" s="125">
        <v>43969</v>
      </c>
      <c r="B29">
        <v>8</v>
      </c>
      <c r="C29" s="63" t="s">
        <v>807</v>
      </c>
      <c r="E29">
        <v>100774</v>
      </c>
      <c r="F29" s="2"/>
      <c r="G29" s="151">
        <f t="shared" si="2"/>
        <v>3173.82</v>
      </c>
      <c r="H29" s="2"/>
      <c r="I29" s="2">
        <v>30</v>
      </c>
      <c r="J29" s="2"/>
      <c r="K29" s="2"/>
      <c r="L29" s="2"/>
      <c r="M29" s="2"/>
      <c r="N29" s="2"/>
      <c r="O29" s="2"/>
      <c r="P29" s="2"/>
      <c r="Q29" s="2"/>
      <c r="R29" s="2">
        <v>30</v>
      </c>
      <c r="S29" s="2"/>
      <c r="T29" s="2"/>
      <c r="U29" s="2"/>
    </row>
    <row r="30" spans="1:22">
      <c r="A30" s="125">
        <v>43969</v>
      </c>
      <c r="B30">
        <v>9</v>
      </c>
      <c r="C30" s="63" t="s">
        <v>819</v>
      </c>
      <c r="D30" t="s">
        <v>66</v>
      </c>
      <c r="E30">
        <v>100775</v>
      </c>
      <c r="F30" s="2"/>
      <c r="G30" s="151">
        <f t="shared" si="2"/>
        <v>2677.6800000000003</v>
      </c>
      <c r="H30" s="2"/>
      <c r="I30" s="2">
        <v>496.14</v>
      </c>
      <c r="J30" s="2"/>
      <c r="K30" s="2">
        <v>466.89</v>
      </c>
      <c r="L30" s="2"/>
      <c r="M30" s="2"/>
      <c r="N30" s="2"/>
      <c r="O30" s="2">
        <v>29.25</v>
      </c>
      <c r="P30" s="2"/>
      <c r="Q30" s="2"/>
      <c r="R30" s="2"/>
      <c r="S30" s="2"/>
      <c r="T30" s="2"/>
      <c r="U30" s="2"/>
    </row>
    <row r="31" spans="1:22" s="63" customFormat="1">
      <c r="A31" s="85">
        <v>43969</v>
      </c>
      <c r="B31" s="162">
        <v>9</v>
      </c>
      <c r="C31" s="85" t="s">
        <v>820</v>
      </c>
      <c r="E31" s="63">
        <v>100776</v>
      </c>
      <c r="F31" s="64"/>
      <c r="G31" s="161">
        <f t="shared" si="2"/>
        <v>2561.0800000000004</v>
      </c>
      <c r="H31" s="64"/>
      <c r="I31" s="64">
        <v>116.6</v>
      </c>
      <c r="J31" s="64"/>
      <c r="K31" s="64">
        <v>116.6</v>
      </c>
      <c r="L31" s="64"/>
      <c r="M31" s="64"/>
      <c r="N31" s="64"/>
      <c r="O31" s="64"/>
      <c r="P31" s="64"/>
      <c r="Q31" s="64"/>
      <c r="R31" s="64"/>
      <c r="S31" s="64"/>
      <c r="T31" s="64"/>
      <c r="U31" s="64"/>
    </row>
    <row r="32" spans="1:22">
      <c r="A32" s="125">
        <v>43969</v>
      </c>
      <c r="C32" s="63" t="s">
        <v>804</v>
      </c>
      <c r="D32" s="63" t="s">
        <v>55</v>
      </c>
      <c r="E32">
        <v>100755</v>
      </c>
      <c r="F32" s="2"/>
      <c r="G32" s="151">
        <f t="shared" si="2"/>
        <v>2611.0800000000004</v>
      </c>
      <c r="H32" s="2"/>
      <c r="I32" s="2">
        <v>-50</v>
      </c>
      <c r="J32" s="2"/>
      <c r="K32" s="2"/>
      <c r="L32" s="2"/>
      <c r="M32" s="2"/>
      <c r="N32" s="2"/>
      <c r="O32" s="2"/>
      <c r="P32" s="2">
        <v>-50</v>
      </c>
      <c r="Q32" s="2"/>
      <c r="R32" s="2"/>
      <c r="S32" s="2"/>
      <c r="T32" s="2"/>
      <c r="U32" s="2"/>
    </row>
    <row r="33" spans="1:22">
      <c r="A33" s="125">
        <v>43970</v>
      </c>
      <c r="B33" s="63">
        <v>10</v>
      </c>
      <c r="C33" s="63" t="s">
        <v>808</v>
      </c>
      <c r="D33" t="s">
        <v>66</v>
      </c>
      <c r="E33" s="63" t="s">
        <v>46</v>
      </c>
      <c r="F33" s="64">
        <v>200</v>
      </c>
      <c r="G33" s="151">
        <f t="shared" si="2"/>
        <v>2811.0800000000004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2" s="63" customFormat="1">
      <c r="A34" s="85">
        <v>43975</v>
      </c>
      <c r="B34" s="162">
        <v>11</v>
      </c>
      <c r="C34" s="85" t="s">
        <v>809</v>
      </c>
      <c r="D34" s="63" t="s">
        <v>66</v>
      </c>
      <c r="E34" s="63" t="s">
        <v>81</v>
      </c>
      <c r="F34" s="64"/>
      <c r="G34" s="161">
        <f t="shared" si="2"/>
        <v>2776.0800000000004</v>
      </c>
      <c r="H34" s="64"/>
      <c r="I34" s="64">
        <v>35</v>
      </c>
      <c r="J34" s="64"/>
      <c r="K34" s="64"/>
      <c r="L34" s="64"/>
      <c r="M34" s="64">
        <v>35</v>
      </c>
      <c r="N34" s="64"/>
      <c r="O34" s="64"/>
      <c r="P34" s="64"/>
      <c r="Q34" s="64"/>
      <c r="R34" s="64"/>
      <c r="S34" s="64"/>
      <c r="T34" s="64"/>
      <c r="U34" s="64"/>
    </row>
    <row r="35" spans="1:22">
      <c r="A35" s="126" t="s">
        <v>810</v>
      </c>
      <c r="D35" s="63" t="s">
        <v>55</v>
      </c>
      <c r="F35" s="64"/>
      <c r="G35" s="151">
        <f t="shared" ref="G35:G40" si="3">G34+F35-H35-I35</f>
        <v>2776.0800000000004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2">
      <c r="A36" s="125">
        <v>44007</v>
      </c>
      <c r="B36">
        <v>12</v>
      </c>
      <c r="C36" s="63" t="s">
        <v>811</v>
      </c>
      <c r="E36">
        <v>100777</v>
      </c>
      <c r="F36" s="64"/>
      <c r="G36" s="151">
        <f t="shared" si="3"/>
        <v>2294.1800000000003</v>
      </c>
      <c r="H36" s="64"/>
      <c r="I36" s="64">
        <v>481.9</v>
      </c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>
        <v>481.9</v>
      </c>
      <c r="V36" s="63"/>
    </row>
    <row r="37" spans="1:22">
      <c r="A37" s="174" t="s">
        <v>813</v>
      </c>
      <c r="B37" s="174"/>
      <c r="C37" s="174"/>
      <c r="D37" s="168" t="s">
        <v>55</v>
      </c>
      <c r="F37" s="64"/>
      <c r="G37" s="151">
        <f t="shared" si="3"/>
        <v>2294.1800000000003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2">
      <c r="A38" s="152">
        <v>44025</v>
      </c>
      <c r="B38" s="153">
        <v>13</v>
      </c>
      <c r="C38" s="153" t="s">
        <v>812</v>
      </c>
      <c r="D38" s="153"/>
      <c r="E38" s="153">
        <v>100771</v>
      </c>
      <c r="F38" s="154"/>
      <c r="G38" s="151">
        <f t="shared" si="3"/>
        <v>1879.1800000000003</v>
      </c>
      <c r="H38" s="154"/>
      <c r="I38" s="154">
        <v>415</v>
      </c>
      <c r="J38" s="154"/>
      <c r="K38" s="154"/>
      <c r="L38" s="154">
        <v>415</v>
      </c>
      <c r="M38" s="154"/>
      <c r="N38" s="154"/>
      <c r="O38" s="154"/>
      <c r="P38" s="154"/>
      <c r="Q38" s="154"/>
      <c r="R38" s="154"/>
      <c r="S38" s="154"/>
      <c r="T38" s="154"/>
      <c r="U38" s="154"/>
      <c r="V38" s="153"/>
    </row>
    <row r="39" spans="1:22">
      <c r="A39" s="174" t="s">
        <v>815</v>
      </c>
      <c r="B39" s="174"/>
      <c r="C39" s="174"/>
      <c r="D39" s="63" t="s">
        <v>55</v>
      </c>
      <c r="F39" s="2"/>
      <c r="G39" s="151">
        <f t="shared" si="3"/>
        <v>1879.1800000000003</v>
      </c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3"/>
    </row>
    <row r="40" spans="1:22">
      <c r="A40" s="125">
        <v>44064</v>
      </c>
      <c r="C40" s="63" t="s">
        <v>814</v>
      </c>
      <c r="E40" s="63"/>
      <c r="F40" s="2">
        <v>40</v>
      </c>
      <c r="G40" s="151">
        <f t="shared" si="3"/>
        <v>1919.1800000000003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2">
      <c r="A41" s="132">
        <v>44088</v>
      </c>
      <c r="B41" s="163">
        <v>14</v>
      </c>
      <c r="C41" s="132" t="s">
        <v>816</v>
      </c>
      <c r="E41">
        <v>100778</v>
      </c>
      <c r="F41" s="2"/>
      <c r="G41" s="151">
        <f>G40+F41-H41-I41</f>
        <v>1579.1800000000003</v>
      </c>
      <c r="H41" s="2"/>
      <c r="I41" s="2">
        <v>340</v>
      </c>
      <c r="J41" s="2"/>
      <c r="K41" s="2"/>
      <c r="L41" s="2">
        <v>340</v>
      </c>
      <c r="M41" s="2"/>
      <c r="N41" s="2"/>
      <c r="O41" s="2"/>
      <c r="P41" s="2"/>
      <c r="Q41" s="2"/>
      <c r="R41" s="2"/>
      <c r="S41" s="2"/>
      <c r="T41" s="2"/>
      <c r="U41" s="2"/>
    </row>
    <row r="42" spans="1:22">
      <c r="A42" s="85">
        <v>44096</v>
      </c>
      <c r="C42" s="63" t="s">
        <v>161</v>
      </c>
      <c r="F42" s="2">
        <v>2750</v>
      </c>
      <c r="G42" s="151">
        <f t="shared" si="2"/>
        <v>4329.18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2">
      <c r="A43" s="85">
        <v>44104</v>
      </c>
      <c r="B43" s="164">
        <v>15</v>
      </c>
      <c r="C43" s="85" t="s">
        <v>817</v>
      </c>
      <c r="E43">
        <v>100780</v>
      </c>
      <c r="F43" s="2"/>
      <c r="G43" s="151">
        <f>G42+F43-H43-I43</f>
        <v>3627.6200000000003</v>
      </c>
      <c r="H43" s="2"/>
      <c r="I43" s="2">
        <v>701.56</v>
      </c>
      <c r="J43" s="2"/>
      <c r="K43" s="2">
        <v>611.6</v>
      </c>
      <c r="L43" s="2"/>
      <c r="M43" s="2"/>
      <c r="N43" s="2"/>
      <c r="O43" s="2">
        <v>89.96</v>
      </c>
      <c r="P43" s="2"/>
      <c r="Q43" s="2"/>
      <c r="R43" s="2"/>
      <c r="S43" s="2"/>
      <c r="T43" s="2"/>
      <c r="U43" s="2"/>
    </row>
    <row r="44" spans="1:22">
      <c r="A44" s="125">
        <v>44104</v>
      </c>
      <c r="B44">
        <v>15</v>
      </c>
      <c r="C44" s="63" t="s">
        <v>818</v>
      </c>
      <c r="E44">
        <v>100781</v>
      </c>
      <c r="F44" s="64"/>
      <c r="G44" s="151">
        <f>G43+F44-H44-I44</f>
        <v>3474.82</v>
      </c>
      <c r="H44" s="64"/>
      <c r="I44" s="64">
        <v>152.80000000000001</v>
      </c>
      <c r="J44" s="64"/>
      <c r="K44" s="64">
        <v>152.80000000000001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3"/>
    </row>
    <row r="45" spans="1:22">
      <c r="A45" s="152">
        <v>44096</v>
      </c>
      <c r="B45" s="153">
        <v>16</v>
      </c>
      <c r="C45" s="153" t="s">
        <v>821</v>
      </c>
      <c r="D45" s="153"/>
      <c r="E45" s="153">
        <v>100779</v>
      </c>
      <c r="F45" s="154"/>
      <c r="G45" s="151">
        <f>G44+F45-H45-I45</f>
        <v>3419.82</v>
      </c>
      <c r="H45" s="154"/>
      <c r="I45" s="154">
        <v>55</v>
      </c>
      <c r="J45" s="154"/>
      <c r="K45" s="154"/>
      <c r="L45" s="154">
        <v>55</v>
      </c>
      <c r="M45" s="154"/>
      <c r="N45" s="154"/>
      <c r="O45" s="154"/>
      <c r="P45" s="154"/>
      <c r="Q45" s="154"/>
      <c r="R45" s="154"/>
      <c r="S45" s="154"/>
      <c r="T45" s="154"/>
      <c r="U45" s="154"/>
      <c r="V45" s="153"/>
    </row>
    <row r="46" spans="1:22">
      <c r="A46" s="175" t="s">
        <v>822</v>
      </c>
      <c r="B46" s="175"/>
      <c r="C46" s="175"/>
      <c r="D46" s="63" t="s">
        <v>55</v>
      </c>
      <c r="E46" s="15"/>
      <c r="F46" s="64"/>
      <c r="G46" s="151">
        <f t="shared" si="2"/>
        <v>3419.82</v>
      </c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3"/>
    </row>
    <row r="47" spans="1:22">
      <c r="A47" s="125">
        <v>44141</v>
      </c>
      <c r="B47">
        <v>17</v>
      </c>
      <c r="C47" t="s">
        <v>782</v>
      </c>
      <c r="E47" s="165">
        <v>100782</v>
      </c>
      <c r="F47" s="2"/>
      <c r="G47" s="151">
        <f t="shared" si="2"/>
        <v>3407.82</v>
      </c>
      <c r="H47" s="2"/>
      <c r="I47" s="2">
        <v>12</v>
      </c>
      <c r="J47" s="2"/>
      <c r="K47" s="2"/>
      <c r="L47" s="2"/>
      <c r="M47" s="2"/>
      <c r="N47" s="2"/>
      <c r="O47" s="2"/>
      <c r="P47" s="2"/>
      <c r="Q47" s="2">
        <v>12</v>
      </c>
      <c r="R47" s="2"/>
      <c r="S47" s="2"/>
      <c r="T47" s="2"/>
      <c r="U47" s="2"/>
    </row>
    <row r="48" spans="1:22">
      <c r="A48" s="152">
        <v>44141</v>
      </c>
      <c r="B48" s="153">
        <v>18</v>
      </c>
      <c r="C48" s="153" t="s">
        <v>830</v>
      </c>
      <c r="D48" s="153"/>
      <c r="E48" s="166">
        <v>100783</v>
      </c>
      <c r="F48" s="154"/>
      <c r="G48" s="151">
        <f t="shared" si="2"/>
        <v>3162.82</v>
      </c>
      <c r="H48" s="154"/>
      <c r="I48" s="154">
        <v>245</v>
      </c>
      <c r="J48" s="154"/>
      <c r="K48" s="154"/>
      <c r="L48" s="154">
        <v>245</v>
      </c>
      <c r="M48" s="154"/>
      <c r="N48" s="154"/>
      <c r="O48" s="154"/>
      <c r="P48" s="154"/>
      <c r="Q48" s="154"/>
      <c r="R48" s="154"/>
      <c r="S48" s="154"/>
      <c r="T48" s="154"/>
      <c r="U48" s="154"/>
      <c r="V48" s="153"/>
    </row>
    <row r="49" spans="1:22">
      <c r="A49" s="125">
        <v>44159</v>
      </c>
      <c r="B49">
        <v>19</v>
      </c>
      <c r="C49" t="s">
        <v>824</v>
      </c>
      <c r="E49" s="165">
        <v>100784</v>
      </c>
      <c r="F49" s="64"/>
      <c r="G49" s="151">
        <f t="shared" si="2"/>
        <v>3148.31</v>
      </c>
      <c r="H49" s="64"/>
      <c r="I49" s="64">
        <v>14.51</v>
      </c>
      <c r="J49" s="64"/>
      <c r="K49" s="64">
        <v>14.51</v>
      </c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3"/>
    </row>
    <row r="50" spans="1:22">
      <c r="A50" s="125">
        <v>44159</v>
      </c>
      <c r="B50">
        <v>20</v>
      </c>
      <c r="C50" t="s">
        <v>823</v>
      </c>
      <c r="E50" s="165">
        <v>100785</v>
      </c>
      <c r="F50" s="2"/>
      <c r="G50" s="151">
        <f t="shared" si="2"/>
        <v>3130.31</v>
      </c>
      <c r="H50" s="2"/>
      <c r="I50" s="2">
        <v>18</v>
      </c>
      <c r="J50" s="2"/>
      <c r="K50" s="2"/>
      <c r="L50" s="2"/>
      <c r="M50" s="2"/>
      <c r="N50" s="2"/>
      <c r="O50" s="2"/>
      <c r="P50" s="2">
        <v>18</v>
      </c>
      <c r="Q50" s="2"/>
      <c r="R50" s="2"/>
      <c r="S50" s="2"/>
      <c r="T50" s="2"/>
      <c r="U50" s="2"/>
    </row>
    <row r="51" spans="1:22">
      <c r="A51" s="125">
        <v>44159</v>
      </c>
      <c r="B51">
        <v>21</v>
      </c>
      <c r="C51" s="64" t="s">
        <v>829</v>
      </c>
      <c r="E51" s="164">
        <v>100786</v>
      </c>
      <c r="F51" s="2"/>
      <c r="G51" s="151">
        <f t="shared" si="2"/>
        <v>2860.31</v>
      </c>
      <c r="H51" s="2"/>
      <c r="I51" s="2">
        <v>270</v>
      </c>
      <c r="J51" s="2"/>
      <c r="K51" s="2"/>
      <c r="L51" s="2">
        <v>270</v>
      </c>
      <c r="M51" s="2"/>
      <c r="N51" s="2"/>
      <c r="O51" s="2"/>
      <c r="P51" s="2"/>
      <c r="Q51" s="2"/>
      <c r="R51" s="2"/>
      <c r="S51" s="2"/>
      <c r="T51" s="2"/>
      <c r="U51" s="2"/>
    </row>
    <row r="52" spans="1:22">
      <c r="A52" s="176" t="s">
        <v>827</v>
      </c>
      <c r="B52" s="176"/>
      <c r="C52" s="176"/>
      <c r="E52" s="167"/>
      <c r="F52" s="2"/>
      <c r="G52" s="151">
        <f t="shared" si="2"/>
        <v>2860.31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2">
      <c r="A53" s="125">
        <v>44186</v>
      </c>
      <c r="B53">
        <v>22</v>
      </c>
      <c r="C53" s="63" t="s">
        <v>826</v>
      </c>
      <c r="E53" s="164">
        <v>100788</v>
      </c>
      <c r="F53" s="64"/>
      <c r="G53" s="151">
        <f t="shared" si="2"/>
        <v>2780.31</v>
      </c>
      <c r="H53" s="64"/>
      <c r="I53" s="64">
        <v>80</v>
      </c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>
        <v>80</v>
      </c>
      <c r="V53" s="63"/>
    </row>
    <row r="54" spans="1:22">
      <c r="A54" s="125">
        <v>44187</v>
      </c>
      <c r="B54">
        <v>23</v>
      </c>
      <c r="C54" s="63" t="s">
        <v>828</v>
      </c>
      <c r="E54" s="164">
        <v>100789</v>
      </c>
      <c r="F54" s="64"/>
      <c r="G54" s="151">
        <f t="shared" si="2"/>
        <v>2685.31</v>
      </c>
      <c r="H54" s="64"/>
      <c r="I54" s="64">
        <v>95</v>
      </c>
      <c r="J54" s="64"/>
      <c r="K54" s="64"/>
      <c r="L54" s="64">
        <v>95</v>
      </c>
      <c r="M54" s="64"/>
      <c r="N54" s="64"/>
      <c r="O54" s="64"/>
      <c r="P54" s="64"/>
      <c r="Q54" s="64"/>
      <c r="R54" s="64"/>
      <c r="S54" s="64"/>
      <c r="T54" s="64"/>
      <c r="U54" s="64"/>
      <c r="V54" s="63"/>
    </row>
    <row r="55" spans="1:22">
      <c r="A55" s="125">
        <v>44196</v>
      </c>
      <c r="B55">
        <v>24</v>
      </c>
      <c r="C55" s="63" t="s">
        <v>831</v>
      </c>
      <c r="E55" s="166">
        <v>100790</v>
      </c>
      <c r="F55" s="2"/>
      <c r="G55" s="151">
        <f t="shared" si="2"/>
        <v>2017.15</v>
      </c>
      <c r="H55" s="2"/>
      <c r="I55" s="2">
        <v>668.16</v>
      </c>
      <c r="J55" s="2"/>
      <c r="K55" s="2">
        <v>611.6</v>
      </c>
      <c r="L55" s="2"/>
      <c r="M55" s="2"/>
      <c r="N55" s="2"/>
      <c r="O55" s="2">
        <v>56.56</v>
      </c>
      <c r="P55" s="2"/>
      <c r="Q55" s="2"/>
      <c r="R55" s="2"/>
      <c r="S55" s="2"/>
      <c r="T55" s="2"/>
      <c r="U55" s="2"/>
    </row>
    <row r="56" spans="1:22">
      <c r="A56" s="85">
        <v>44196</v>
      </c>
      <c r="B56" s="164">
        <v>24</v>
      </c>
      <c r="C56" s="85" t="s">
        <v>832</v>
      </c>
      <c r="E56" s="165">
        <v>100791</v>
      </c>
      <c r="F56" s="2"/>
      <c r="G56" s="151">
        <f t="shared" si="2"/>
        <v>1864.3500000000001</v>
      </c>
      <c r="H56" s="2"/>
      <c r="I56" s="2">
        <v>152.80000000000001</v>
      </c>
      <c r="J56" s="2"/>
      <c r="K56" s="2">
        <v>152.80000000000001</v>
      </c>
      <c r="M56" s="2"/>
      <c r="N56" s="2"/>
      <c r="O56" s="2"/>
      <c r="P56" s="2"/>
      <c r="Q56" s="2"/>
      <c r="R56" s="2"/>
      <c r="S56" s="2"/>
      <c r="T56" s="2"/>
      <c r="U56" s="2"/>
    </row>
    <row r="57" spans="1:22">
      <c r="A57" s="175" t="s">
        <v>833</v>
      </c>
      <c r="B57" s="175"/>
      <c r="C57" s="175"/>
      <c r="E57" s="165"/>
      <c r="F57" s="2"/>
      <c r="G57" s="151">
        <f t="shared" si="2"/>
        <v>1864.3500000000001</v>
      </c>
      <c r="H57" s="2"/>
      <c r="I57" s="2"/>
      <c r="J57" s="2"/>
      <c r="K57" s="2"/>
      <c r="M57" s="2"/>
      <c r="N57" s="2"/>
      <c r="O57" s="2"/>
      <c r="P57" s="2"/>
      <c r="Q57" s="2"/>
      <c r="R57" s="2"/>
      <c r="S57" s="2"/>
      <c r="T57" s="2"/>
      <c r="U57" s="2"/>
    </row>
    <row r="58" spans="1:22">
      <c r="A58" s="125">
        <v>44222</v>
      </c>
      <c r="B58" s="165">
        <v>25</v>
      </c>
      <c r="C58" s="169" t="s">
        <v>837</v>
      </c>
      <c r="E58" s="166">
        <v>100792</v>
      </c>
      <c r="F58" s="64"/>
      <c r="G58" s="151">
        <f t="shared" si="2"/>
        <v>1769.3500000000001</v>
      </c>
      <c r="H58" s="2"/>
      <c r="I58" s="2">
        <v>95</v>
      </c>
      <c r="J58" s="2"/>
      <c r="K58" s="2"/>
      <c r="L58" s="2">
        <v>95</v>
      </c>
      <c r="M58" s="2"/>
      <c r="N58" s="2"/>
      <c r="O58" s="2"/>
      <c r="P58" s="2"/>
      <c r="Q58" s="2"/>
      <c r="R58" s="2"/>
      <c r="S58" s="2"/>
      <c r="T58" s="2"/>
      <c r="U58" s="2"/>
    </row>
    <row r="59" spans="1:22">
      <c r="A59" s="125">
        <v>44223</v>
      </c>
      <c r="B59" s="165">
        <v>26</v>
      </c>
      <c r="C59" s="169" t="s">
        <v>834</v>
      </c>
      <c r="E59" s="165">
        <v>100793</v>
      </c>
      <c r="F59" s="64"/>
      <c r="G59" s="151">
        <f t="shared" si="2"/>
        <v>1551.2500000000002</v>
      </c>
      <c r="H59" s="2"/>
      <c r="I59" s="2">
        <v>218.1</v>
      </c>
      <c r="J59">
        <v>36.35</v>
      </c>
      <c r="K59" s="2"/>
      <c r="L59" s="2"/>
      <c r="M59" s="2"/>
      <c r="P59" s="2"/>
      <c r="Q59" s="2"/>
      <c r="R59" s="2"/>
      <c r="S59" s="2"/>
      <c r="T59" s="2">
        <v>181.75</v>
      </c>
      <c r="U59" s="2"/>
    </row>
    <row r="60" spans="1:22">
      <c r="A60" s="176" t="s">
        <v>836</v>
      </c>
      <c r="B60" s="176"/>
      <c r="C60" s="176"/>
      <c r="E60" s="165"/>
      <c r="F60" s="2"/>
      <c r="G60" s="151">
        <f>G59+F60-H60-I60</f>
        <v>1551.2500000000002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2">
      <c r="A61" s="15">
        <v>44235</v>
      </c>
      <c r="C61" s="169" t="s">
        <v>835</v>
      </c>
      <c r="D61" s="63"/>
      <c r="E61" s="165"/>
      <c r="F61" s="64">
        <v>400</v>
      </c>
      <c r="G61" s="151">
        <f>G60+F61-H61-I61</f>
        <v>1951.2500000000002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2">
      <c r="A62" s="125">
        <v>44235</v>
      </c>
      <c r="B62" s="165">
        <v>27</v>
      </c>
      <c r="C62" s="169" t="s">
        <v>838</v>
      </c>
      <c r="D62" s="63"/>
      <c r="E62" s="164">
        <v>100794</v>
      </c>
      <c r="F62" s="64"/>
      <c r="G62" s="151">
        <f t="shared" si="2"/>
        <v>1856.2500000000002</v>
      </c>
      <c r="I62" s="2">
        <v>95</v>
      </c>
      <c r="J62" s="2"/>
      <c r="K62" s="2"/>
      <c r="L62" s="2">
        <v>95</v>
      </c>
      <c r="M62" s="2"/>
      <c r="N62" s="2"/>
      <c r="O62" s="2"/>
      <c r="P62" s="2"/>
    </row>
    <row r="63" spans="1:22">
      <c r="A63" s="85">
        <v>44237</v>
      </c>
      <c r="C63" s="169" t="s">
        <v>839</v>
      </c>
      <c r="F63" s="64">
        <v>180.68</v>
      </c>
      <c r="G63" s="151">
        <f t="shared" si="2"/>
        <v>2036.9300000000003</v>
      </c>
      <c r="I63" s="2"/>
      <c r="K63" s="2"/>
      <c r="L63" s="2"/>
      <c r="P63" s="2"/>
      <c r="R63" s="38"/>
      <c r="S63" s="38"/>
      <c r="T63" s="34"/>
      <c r="U63" s="34"/>
      <c r="V63" s="34"/>
    </row>
    <row r="64" spans="1:22">
      <c r="A64" s="176" t="s">
        <v>840</v>
      </c>
      <c r="B64" s="176"/>
      <c r="C64" s="176"/>
      <c r="E64" s="125"/>
      <c r="F64" s="64"/>
      <c r="G64" s="151">
        <f t="shared" si="2"/>
        <v>2036.9300000000003</v>
      </c>
      <c r="I64" s="2"/>
      <c r="K64" s="2"/>
      <c r="L64" s="2"/>
      <c r="P64" s="2"/>
      <c r="R64" s="2"/>
      <c r="S64" s="2"/>
      <c r="T64" s="155"/>
    </row>
    <row r="65" spans="1:22">
      <c r="A65" s="125">
        <v>44286</v>
      </c>
      <c r="B65" s="63">
        <v>28</v>
      </c>
      <c r="C65" s="169" t="s">
        <v>817</v>
      </c>
      <c r="E65" s="165">
        <v>100795</v>
      </c>
      <c r="F65" s="64"/>
      <c r="G65" s="151">
        <f t="shared" si="2"/>
        <v>1332.3300000000004</v>
      </c>
      <c r="I65" s="2">
        <v>704.6</v>
      </c>
      <c r="K65" s="2">
        <v>611.4</v>
      </c>
      <c r="L65" s="2"/>
      <c r="O65" s="2">
        <v>93.2</v>
      </c>
      <c r="P65" s="2"/>
      <c r="R65" s="2"/>
      <c r="S65" s="2"/>
      <c r="T65" s="155"/>
    </row>
    <row r="66" spans="1:22">
      <c r="A66" s="125">
        <v>44286</v>
      </c>
      <c r="B66" s="63">
        <v>28</v>
      </c>
      <c r="C66" s="169" t="s">
        <v>818</v>
      </c>
      <c r="D66" s="63"/>
      <c r="E66" s="164">
        <v>100796</v>
      </c>
      <c r="F66" s="64"/>
      <c r="G66" s="151">
        <f t="shared" si="2"/>
        <v>1179.3300000000004</v>
      </c>
      <c r="I66" s="2">
        <v>153</v>
      </c>
      <c r="K66" s="2">
        <v>153</v>
      </c>
      <c r="L66" s="2"/>
      <c r="P66" s="2"/>
      <c r="R66" s="2"/>
      <c r="S66" s="2"/>
      <c r="T66" s="155"/>
    </row>
    <row r="67" spans="1:22">
      <c r="A67" s="125">
        <v>44285</v>
      </c>
      <c r="B67" s="63"/>
      <c r="C67" s="169" t="s">
        <v>704</v>
      </c>
      <c r="E67" s="126"/>
      <c r="F67" s="2">
        <v>12</v>
      </c>
      <c r="G67" s="151">
        <f t="shared" si="2"/>
        <v>1191.3300000000004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2">
      <c r="A68" s="152">
        <v>44285</v>
      </c>
      <c r="B68" s="153"/>
      <c r="C68" s="153" t="s">
        <v>704</v>
      </c>
      <c r="D68" s="153"/>
      <c r="E68" s="125"/>
      <c r="F68" s="154">
        <v>6</v>
      </c>
      <c r="G68" s="151">
        <f t="shared" si="2"/>
        <v>1197.3300000000004</v>
      </c>
      <c r="H68" s="154"/>
      <c r="I68" s="154"/>
      <c r="J68" s="154"/>
      <c r="K68" s="154"/>
      <c r="L68" s="154"/>
      <c r="M68" s="154"/>
      <c r="N68" s="154"/>
      <c r="O68" s="154"/>
      <c r="P68" s="154"/>
      <c r="Q68" s="154"/>
      <c r="R68" s="154"/>
      <c r="S68" s="154"/>
      <c r="T68" s="154"/>
      <c r="U68" s="154"/>
      <c r="V68" s="153"/>
    </row>
    <row r="69" spans="1:22">
      <c r="A69" s="125"/>
      <c r="E69" s="125"/>
      <c r="F69" s="2"/>
      <c r="G69" s="151">
        <f t="shared" si="2"/>
        <v>1197.3300000000004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155"/>
      <c r="U69" s="2"/>
    </row>
    <row r="70" spans="1:22">
      <c r="A70" s="125"/>
      <c r="C70" s="63"/>
      <c r="E70" s="125"/>
      <c r="F70" s="2"/>
      <c r="G70" s="151">
        <f t="shared" si="2"/>
        <v>1197.3300000000004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155"/>
      <c r="U70" s="172"/>
    </row>
    <row r="71" spans="1:22">
      <c r="A71" s="125"/>
      <c r="C71" s="63"/>
      <c r="E71" s="126"/>
      <c r="F71" s="2"/>
      <c r="G71" s="151">
        <f t="shared" si="2"/>
        <v>1197.3300000000004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155"/>
      <c r="U71" s="172"/>
    </row>
    <row r="72" spans="1:22">
      <c r="A72" s="125"/>
      <c r="C72" s="63"/>
      <c r="E72" s="125"/>
      <c r="F72" s="2"/>
      <c r="G72" s="151">
        <f t="shared" si="2"/>
        <v>1197.3300000000004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155"/>
      <c r="U72" s="2"/>
    </row>
    <row r="73" spans="1:22">
      <c r="A73" s="125"/>
      <c r="C73" s="63"/>
      <c r="E73" s="126"/>
      <c r="F73" s="2"/>
      <c r="G73" s="151">
        <f t="shared" si="2"/>
        <v>1197.3300000000004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155"/>
      <c r="U73" s="2"/>
    </row>
    <row r="74" spans="1:22">
      <c r="A74" s="125"/>
      <c r="E74" s="126"/>
      <c r="F74" s="2"/>
      <c r="G74" s="151">
        <f t="shared" si="2"/>
        <v>1197.3300000000004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155"/>
      <c r="T74" s="155"/>
      <c r="U74" s="2"/>
    </row>
    <row r="75" spans="1:22">
      <c r="A75" s="156"/>
      <c r="E75" s="125"/>
      <c r="F75" s="2"/>
      <c r="G75" s="151">
        <f t="shared" si="2"/>
        <v>1197.3300000000004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2">
      <c r="A76" s="125"/>
      <c r="E76" s="125"/>
      <c r="F76" s="2"/>
      <c r="G76" s="151">
        <f t="shared" si="2"/>
        <v>1197.3300000000004</v>
      </c>
      <c r="K76" s="2"/>
      <c r="P76" s="2"/>
      <c r="T76" s="155"/>
      <c r="U76" s="2"/>
    </row>
    <row r="77" spans="1:22">
      <c r="A77" s="125"/>
      <c r="E77" s="125"/>
      <c r="F77" s="2"/>
      <c r="K77" s="2"/>
      <c r="P77" s="2"/>
      <c r="T77" s="155"/>
      <c r="U77" s="2"/>
    </row>
    <row r="78" spans="1:22">
      <c r="A78" s="125"/>
      <c r="E78" s="152"/>
      <c r="F78" s="2"/>
      <c r="K78" s="2"/>
      <c r="M78" s="21" t="s">
        <v>777</v>
      </c>
      <c r="N78" s="21"/>
      <c r="O78" s="21"/>
      <c r="P78" s="21"/>
      <c r="Q78" s="21"/>
      <c r="S78" s="2"/>
      <c r="T78" s="2"/>
      <c r="U78" s="2"/>
    </row>
    <row r="79" spans="1:22">
      <c r="A79" s="125"/>
      <c r="E79" s="125"/>
      <c r="F79" s="2"/>
      <c r="H79" s="21"/>
      <c r="K79" s="2"/>
      <c r="M79" s="34"/>
      <c r="N79" s="34"/>
      <c r="O79" s="34"/>
      <c r="P79" s="35"/>
      <c r="Q79" s="34"/>
      <c r="U79" s="2"/>
    </row>
    <row r="80" spans="1:22">
      <c r="A80" s="125"/>
      <c r="E80" s="125"/>
      <c r="F80" s="2"/>
      <c r="H80" s="34"/>
      <c r="I80" s="34"/>
      <c r="J80" s="34"/>
      <c r="K80" s="35"/>
      <c r="L80" s="34"/>
      <c r="M80" t="s">
        <v>127</v>
      </c>
      <c r="O80" s="2"/>
      <c r="P80" s="64">
        <v>2400</v>
      </c>
      <c r="Q80" s="2"/>
      <c r="R80" s="90"/>
    </row>
    <row r="81" spans="1:17">
      <c r="A81" s="125"/>
      <c r="E81" s="125"/>
      <c r="F81" s="2"/>
      <c r="J81" s="2"/>
      <c r="K81" s="64"/>
      <c r="L81" s="2"/>
      <c r="M81" t="s">
        <v>9</v>
      </c>
      <c r="P81" s="64">
        <v>2250</v>
      </c>
      <c r="Q81" s="2"/>
    </row>
    <row r="82" spans="1:17">
      <c r="E82" s="125"/>
      <c r="J82" s="2"/>
      <c r="K82" s="64"/>
      <c r="L82" s="2"/>
      <c r="M82" t="s">
        <v>197</v>
      </c>
      <c r="O82" s="2"/>
      <c r="P82" s="64">
        <v>175</v>
      </c>
      <c r="Q82" s="2"/>
    </row>
    <row r="83" spans="1:17">
      <c r="E83" s="125"/>
      <c r="J83" s="2"/>
      <c r="K83" s="64"/>
      <c r="L83" s="2"/>
      <c r="M83" t="s">
        <v>11</v>
      </c>
      <c r="O83" s="2"/>
      <c r="P83" s="64">
        <v>360</v>
      </c>
      <c r="Q83" s="2"/>
    </row>
    <row r="84" spans="1:17">
      <c r="J84" s="2"/>
      <c r="K84" s="64"/>
      <c r="L84" s="2"/>
      <c r="M84" t="s">
        <v>12</v>
      </c>
      <c r="O84" s="2"/>
      <c r="P84" s="64">
        <v>200</v>
      </c>
      <c r="Q84" s="2"/>
    </row>
    <row r="85" spans="1:17">
      <c r="J85" s="2"/>
      <c r="K85" s="64"/>
      <c r="L85" s="2"/>
      <c r="M85" t="s">
        <v>31</v>
      </c>
      <c r="O85" s="2"/>
      <c r="P85" s="64">
        <v>200</v>
      </c>
      <c r="Q85" s="2"/>
    </row>
    <row r="86" spans="1:17">
      <c r="J86" s="2"/>
      <c r="K86" s="64"/>
      <c r="L86" s="2"/>
      <c r="M86" t="s">
        <v>13</v>
      </c>
      <c r="O86" s="2"/>
      <c r="P86" s="64">
        <v>15</v>
      </c>
      <c r="Q86" s="2"/>
    </row>
    <row r="87" spans="1:17">
      <c r="J87" s="2"/>
      <c r="K87" s="64"/>
      <c r="L87" s="2"/>
      <c r="M87" t="s">
        <v>14</v>
      </c>
      <c r="O87" s="2"/>
      <c r="P87" s="64">
        <v>40</v>
      </c>
      <c r="Q87" s="2"/>
    </row>
    <row r="88" spans="1:17">
      <c r="J88" s="2"/>
      <c r="K88" s="64"/>
      <c r="L88" s="2"/>
      <c r="M88" t="s">
        <v>552</v>
      </c>
      <c r="O88" s="2"/>
      <c r="P88" s="2">
        <v>0</v>
      </c>
      <c r="Q88" s="2"/>
    </row>
    <row r="89" spans="1:17">
      <c r="J89" s="2"/>
      <c r="K89" s="64"/>
      <c r="L89" s="2"/>
      <c r="M89" t="s">
        <v>420</v>
      </c>
      <c r="O89" s="2"/>
      <c r="P89" s="64">
        <v>55</v>
      </c>
      <c r="Q89" s="2"/>
    </row>
    <row r="90" spans="1:17">
      <c r="J90" s="2"/>
      <c r="K90" s="64"/>
      <c r="L90" s="2"/>
      <c r="M90" t="s">
        <v>198</v>
      </c>
      <c r="O90" s="2"/>
      <c r="P90" s="64">
        <v>500</v>
      </c>
      <c r="Q90" s="2"/>
    </row>
    <row r="91" spans="1:17">
      <c r="J91" s="2"/>
      <c r="K91" s="64"/>
      <c r="L91" s="2"/>
      <c r="O91" s="2"/>
      <c r="P91" s="64"/>
      <c r="Q91" s="2"/>
    </row>
    <row r="92" spans="1:17">
      <c r="J92" s="2"/>
      <c r="K92" s="64"/>
      <c r="L92" s="2"/>
      <c r="O92" s="2"/>
      <c r="P92" s="9">
        <v>6195</v>
      </c>
    </row>
    <row r="93" spans="1:17">
      <c r="J93" s="2"/>
      <c r="K93" s="9"/>
      <c r="M93" t="s">
        <v>635</v>
      </c>
      <c r="P93" s="64">
        <v>2000</v>
      </c>
    </row>
    <row r="94" spans="1:17">
      <c r="K94" s="64"/>
      <c r="M94" t="s">
        <v>636</v>
      </c>
      <c r="P94" s="64">
        <v>650</v>
      </c>
    </row>
    <row r="95" spans="1:17">
      <c r="K95" s="64"/>
      <c r="P95" s="9">
        <v>8845</v>
      </c>
    </row>
    <row r="96" spans="1:17">
      <c r="K96" s="9"/>
      <c r="M96" t="s">
        <v>588</v>
      </c>
      <c r="P96" s="64">
        <v>2500</v>
      </c>
    </row>
    <row r="97" spans="8:17">
      <c r="K97" s="64"/>
      <c r="P97" s="9">
        <v>6345</v>
      </c>
    </row>
    <row r="98" spans="8:17">
      <c r="K98" s="9"/>
      <c r="M98" t="s">
        <v>306</v>
      </c>
      <c r="P98" s="2">
        <v>750</v>
      </c>
      <c r="Q98" s="157"/>
    </row>
    <row r="99" spans="8:17">
      <c r="K99" s="2"/>
      <c r="L99" s="157"/>
      <c r="M99" s="90" t="s">
        <v>337</v>
      </c>
      <c r="N99" s="90"/>
      <c r="O99" s="90"/>
      <c r="P99" s="148">
        <v>5595</v>
      </c>
    </row>
    <row r="100" spans="8:17">
      <c r="H100" s="90"/>
      <c r="I100" s="90"/>
      <c r="J100" s="90"/>
      <c r="K100" s="148"/>
      <c r="P100" s="2"/>
    </row>
    <row r="101" spans="8:17">
      <c r="K101" s="2"/>
      <c r="M101" s="21" t="s">
        <v>778</v>
      </c>
      <c r="N101" s="21"/>
      <c r="O101" s="21"/>
      <c r="P101" s="9"/>
    </row>
    <row r="102" spans="8:17">
      <c r="H102" s="21"/>
      <c r="I102" s="21"/>
      <c r="J102" s="21"/>
      <c r="K102" s="9"/>
      <c r="M102" t="s">
        <v>779</v>
      </c>
    </row>
  </sheetData>
  <mergeCells count="10">
    <mergeCell ref="C12:E12"/>
    <mergeCell ref="C13:E13"/>
    <mergeCell ref="U70:U71"/>
    <mergeCell ref="A37:C37"/>
    <mergeCell ref="A39:C39"/>
    <mergeCell ref="A46:C46"/>
    <mergeCell ref="A52:C52"/>
    <mergeCell ref="A57:C57"/>
    <mergeCell ref="A60:C60"/>
    <mergeCell ref="A64:C64"/>
  </mergeCells>
  <printOptions gridLines="1"/>
  <pageMargins left="0.45" right="0.45" top="0.5" bottom="0.5" header="0" footer="0"/>
  <pageSetup paperSize="9" scale="71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selection activeCell="F15" sqref="F15"/>
    </sheetView>
  </sheetViews>
  <sheetFormatPr defaultColWidth="8.85546875" defaultRowHeight="12.75"/>
  <cols>
    <col min="1" max="1" width="10.140625" bestFit="1" customWidth="1"/>
    <col min="2" max="2" width="4.28515625" customWidth="1"/>
    <col min="3" max="3" width="23.85546875" customWidth="1"/>
    <col min="4" max="4" width="3.140625" customWidth="1"/>
  </cols>
  <sheetData>
    <row r="1" spans="1:21">
      <c r="A1" s="11" t="s">
        <v>109</v>
      </c>
    </row>
    <row r="2" spans="1:21" s="42" customFormat="1">
      <c r="A2" s="41"/>
    </row>
    <row r="3" spans="1:21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34" customFormat="1" ht="39" customHeight="1">
      <c r="A4" s="36" t="s">
        <v>0</v>
      </c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>
      <c r="A5" s="11"/>
      <c r="C5" t="s">
        <v>20</v>
      </c>
      <c r="E5" s="2"/>
      <c r="F5" s="2"/>
      <c r="G5" s="40">
        <v>1546.42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29">
        <v>37067</v>
      </c>
      <c r="C6" t="s">
        <v>68</v>
      </c>
      <c r="E6" s="2"/>
      <c r="F6" s="2">
        <v>5.79</v>
      </c>
      <c r="G6" s="40">
        <f>G5+E6+F6</f>
        <v>1552.21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29">
        <v>37158</v>
      </c>
      <c r="C7" t="s">
        <v>68</v>
      </c>
      <c r="E7" s="2"/>
      <c r="F7" s="2">
        <v>4.5999999999999996</v>
      </c>
      <c r="G7" s="40">
        <f>G6+E7+F7</f>
        <v>1556.81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29">
        <v>37242</v>
      </c>
      <c r="C8" t="s">
        <v>68</v>
      </c>
      <c r="E8" s="2"/>
      <c r="F8" s="2">
        <v>1.42</v>
      </c>
      <c r="G8" s="40">
        <f>G7+E8+F8</f>
        <v>1558.23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>
      <c r="A9" s="29">
        <v>37340</v>
      </c>
      <c r="C9" t="s">
        <v>68</v>
      </c>
      <c r="E9" s="2"/>
      <c r="F9" s="2">
        <v>0.42</v>
      </c>
      <c r="G9" s="40">
        <f>G8+E9+F9</f>
        <v>1558.65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11"/>
      <c r="E10" s="2"/>
      <c r="F10" s="2"/>
      <c r="G10" s="40">
        <f>G9+E10+F10</f>
        <v>1558.65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 s="42" customFormat="1"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>
      <c r="A12" s="11" t="s">
        <v>42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49.5" customHeight="1">
      <c r="A13" s="12" t="s">
        <v>0</v>
      </c>
      <c r="B13" s="14" t="s">
        <v>1</v>
      </c>
      <c r="C13" s="1" t="s">
        <v>2</v>
      </c>
      <c r="D13" s="28" t="s">
        <v>54</v>
      </c>
      <c r="E13" s="1" t="s">
        <v>3</v>
      </c>
      <c r="F13" s="3" t="s">
        <v>4</v>
      </c>
      <c r="G13" s="4" t="s">
        <v>5</v>
      </c>
      <c r="H13" s="30" t="s">
        <v>63</v>
      </c>
      <c r="I13" s="3" t="s">
        <v>6</v>
      </c>
      <c r="J13" s="3" t="s">
        <v>7</v>
      </c>
      <c r="K13" s="3" t="s">
        <v>8</v>
      </c>
      <c r="L13" s="5" t="s">
        <v>9</v>
      </c>
      <c r="M13" s="5" t="s">
        <v>10</v>
      </c>
      <c r="N13" s="3" t="s">
        <v>11</v>
      </c>
      <c r="O13" s="3" t="s">
        <v>12</v>
      </c>
      <c r="P13" s="3" t="s">
        <v>22</v>
      </c>
      <c r="Q13" s="3" t="s">
        <v>13</v>
      </c>
      <c r="R13" s="3" t="s">
        <v>14</v>
      </c>
      <c r="S13" s="3" t="s">
        <v>15</v>
      </c>
      <c r="T13" s="5" t="s">
        <v>19</v>
      </c>
      <c r="U13" s="3" t="s">
        <v>16</v>
      </c>
    </row>
    <row r="14" spans="1:21">
      <c r="A14" s="13"/>
      <c r="C14" s="170" t="s">
        <v>110</v>
      </c>
      <c r="D14" s="170"/>
      <c r="E14" s="170"/>
      <c r="F14" s="7"/>
      <c r="G14" s="8"/>
      <c r="H14" s="4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>
      <c r="A15" s="13"/>
      <c r="C15" s="170" t="s">
        <v>17</v>
      </c>
      <c r="D15" s="170"/>
      <c r="E15" s="170"/>
      <c r="F15" s="9">
        <f>SUM(F16:F60)</f>
        <v>1852.57</v>
      </c>
      <c r="G15" s="10"/>
      <c r="H15" s="32"/>
      <c r="I15" s="9">
        <f t="shared" ref="I15:U15" si="0">SUM(I16:I60)</f>
        <v>1787.22</v>
      </c>
      <c r="J15" s="9">
        <f t="shared" si="0"/>
        <v>0</v>
      </c>
      <c r="K15" s="9">
        <f t="shared" si="0"/>
        <v>655.20000000000005</v>
      </c>
      <c r="L15" s="9">
        <f t="shared" si="0"/>
        <v>501</v>
      </c>
      <c r="M15" s="9">
        <f t="shared" si="0"/>
        <v>0</v>
      </c>
      <c r="N15" s="9">
        <f t="shared" si="0"/>
        <v>137.08000000000001</v>
      </c>
      <c r="O15" s="9">
        <f t="shared" si="0"/>
        <v>0</v>
      </c>
      <c r="P15" s="9">
        <f t="shared" si="0"/>
        <v>236.94</v>
      </c>
      <c r="Q15" s="9">
        <f t="shared" si="0"/>
        <v>12</v>
      </c>
      <c r="R15" s="9">
        <f t="shared" si="0"/>
        <v>0</v>
      </c>
      <c r="S15" s="9">
        <f t="shared" si="0"/>
        <v>0</v>
      </c>
      <c r="T15" s="9">
        <f t="shared" si="0"/>
        <v>245</v>
      </c>
      <c r="U15" s="9">
        <f t="shared" si="0"/>
        <v>0</v>
      </c>
    </row>
    <row r="16" spans="1:21">
      <c r="C16" t="s">
        <v>20</v>
      </c>
      <c r="D16" t="s">
        <v>55</v>
      </c>
      <c r="F16" s="2"/>
      <c r="G16" s="6">
        <v>119.38</v>
      </c>
      <c r="H16" s="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>
      <c r="A17" s="15">
        <v>37011</v>
      </c>
      <c r="C17" t="s">
        <v>130</v>
      </c>
      <c r="E17" t="s">
        <v>44</v>
      </c>
      <c r="F17" s="2">
        <v>900</v>
      </c>
      <c r="G17" s="6">
        <f>G16+F17-H17-I17</f>
        <v>1019.38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15">
        <v>37032</v>
      </c>
      <c r="C18" t="s">
        <v>133</v>
      </c>
      <c r="E18">
        <v>100302</v>
      </c>
      <c r="F18" s="2"/>
      <c r="G18" s="6">
        <f t="shared" ref="G18:G41" si="1">G17+F18-H18-I18</f>
        <v>947.38</v>
      </c>
      <c r="H18" s="16"/>
      <c r="I18" s="2">
        <v>72</v>
      </c>
      <c r="J18" s="2"/>
      <c r="K18" s="2"/>
      <c r="L18" s="2">
        <v>72</v>
      </c>
      <c r="M18" s="2"/>
      <c r="N18" s="2"/>
      <c r="O18" s="2"/>
      <c r="P18" s="2"/>
      <c r="Q18" s="2"/>
      <c r="R18" s="2"/>
      <c r="S18" s="2"/>
      <c r="T18" s="2"/>
    </row>
    <row r="19" spans="1:20">
      <c r="A19" s="15">
        <v>37032</v>
      </c>
      <c r="C19" t="s">
        <v>119</v>
      </c>
      <c r="E19">
        <v>100303</v>
      </c>
      <c r="F19" s="2"/>
      <c r="G19" s="6">
        <f t="shared" si="1"/>
        <v>810.3</v>
      </c>
      <c r="H19" s="16"/>
      <c r="I19" s="2">
        <v>137.08000000000001</v>
      </c>
      <c r="J19" s="2"/>
      <c r="K19" s="2"/>
      <c r="L19" s="2"/>
      <c r="M19" s="2"/>
      <c r="N19" s="2">
        <v>137.08000000000001</v>
      </c>
      <c r="O19" s="2"/>
      <c r="P19" s="2"/>
      <c r="Q19" s="2"/>
      <c r="R19" s="2"/>
      <c r="S19" s="2"/>
      <c r="T19" s="2"/>
    </row>
    <row r="20" spans="1:20">
      <c r="A20" s="15">
        <v>37032</v>
      </c>
      <c r="C20" t="s">
        <v>127</v>
      </c>
      <c r="E20">
        <v>100304</v>
      </c>
      <c r="F20" s="2"/>
      <c r="G20" s="6">
        <f t="shared" si="1"/>
        <v>646.5</v>
      </c>
      <c r="H20" s="16"/>
      <c r="I20" s="2">
        <v>163.80000000000001</v>
      </c>
      <c r="J20" s="2"/>
      <c r="K20" s="2">
        <v>163.80000000000001</v>
      </c>
      <c r="L20" s="2"/>
      <c r="M20" s="2"/>
      <c r="N20" s="2"/>
      <c r="O20" s="2"/>
      <c r="P20" s="2"/>
      <c r="Q20" s="2"/>
      <c r="R20" s="2"/>
      <c r="S20" s="2"/>
      <c r="T20" s="2"/>
    </row>
    <row r="21" spans="1:20">
      <c r="A21" s="15">
        <v>37035</v>
      </c>
      <c r="C21" t="s">
        <v>157</v>
      </c>
      <c r="E21" t="s">
        <v>46</v>
      </c>
      <c r="F21" s="2">
        <v>12</v>
      </c>
      <c r="G21" s="6">
        <f t="shared" si="1"/>
        <v>658.5</v>
      </c>
      <c r="H21" s="1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>
      <c r="A22" s="15">
        <v>37012</v>
      </c>
      <c r="C22" t="s">
        <v>158</v>
      </c>
      <c r="E22">
        <v>100305</v>
      </c>
      <c r="F22" s="2"/>
      <c r="G22" s="6">
        <f t="shared" si="1"/>
        <v>633.5</v>
      </c>
      <c r="H22" s="16"/>
      <c r="I22" s="2">
        <v>25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>
        <v>25</v>
      </c>
    </row>
    <row r="23" spans="1:20">
      <c r="A23" s="15">
        <v>37067</v>
      </c>
      <c r="C23" t="s">
        <v>120</v>
      </c>
      <c r="E23" t="s">
        <v>44</v>
      </c>
      <c r="F23" s="2">
        <v>0.17</v>
      </c>
      <c r="G23" s="6">
        <f t="shared" si="1"/>
        <v>633.66999999999996</v>
      </c>
      <c r="H23" s="16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>
      <c r="A24" s="67">
        <v>37103</v>
      </c>
      <c r="B24" s="63"/>
      <c r="C24" s="63" t="s">
        <v>133</v>
      </c>
      <c r="D24" s="61"/>
      <c r="E24">
        <v>100306</v>
      </c>
      <c r="F24" s="2"/>
      <c r="G24" s="6">
        <f t="shared" si="1"/>
        <v>465.66999999999996</v>
      </c>
      <c r="H24" s="16"/>
      <c r="I24" s="2">
        <v>168</v>
      </c>
      <c r="J24" s="2"/>
      <c r="K24" s="2"/>
      <c r="L24" s="2">
        <v>168</v>
      </c>
      <c r="M24" s="2"/>
      <c r="N24" s="2"/>
      <c r="O24" s="2"/>
      <c r="P24" s="2"/>
      <c r="Q24" s="2"/>
      <c r="R24" s="2"/>
      <c r="S24" s="2"/>
      <c r="T24" s="2"/>
    </row>
    <row r="25" spans="1:20">
      <c r="A25" s="15">
        <v>37110</v>
      </c>
      <c r="C25" s="63" t="s">
        <v>133</v>
      </c>
      <c r="E25">
        <v>100307</v>
      </c>
      <c r="F25" s="2"/>
      <c r="G25" s="6">
        <f t="shared" si="1"/>
        <v>390.66999999999996</v>
      </c>
      <c r="H25" s="16"/>
      <c r="I25" s="2">
        <v>75</v>
      </c>
      <c r="J25" s="2"/>
      <c r="K25" s="2"/>
      <c r="L25" s="2">
        <v>75</v>
      </c>
      <c r="M25" s="2"/>
      <c r="N25" s="2"/>
      <c r="O25" s="2"/>
      <c r="P25" s="2"/>
      <c r="Q25" s="2"/>
      <c r="R25" s="2"/>
      <c r="S25" s="2"/>
      <c r="T25" s="2"/>
    </row>
    <row r="26" spans="1:20">
      <c r="A26" s="15">
        <v>37123</v>
      </c>
      <c r="C26" s="63" t="s">
        <v>127</v>
      </c>
      <c r="E26">
        <v>100309</v>
      </c>
      <c r="F26" s="2"/>
      <c r="G26" s="6">
        <f t="shared" si="1"/>
        <v>226.86999999999995</v>
      </c>
      <c r="H26" s="16"/>
      <c r="I26" s="2">
        <v>163.80000000000001</v>
      </c>
      <c r="J26" s="2"/>
      <c r="K26" s="2">
        <v>163.80000000000001</v>
      </c>
      <c r="L26" s="2"/>
      <c r="M26" s="2"/>
      <c r="N26" s="2"/>
      <c r="O26" s="2"/>
      <c r="P26" s="2"/>
      <c r="Q26" s="2"/>
      <c r="R26" s="2"/>
      <c r="S26" s="2"/>
      <c r="T26" s="2"/>
    </row>
    <row r="27" spans="1:20">
      <c r="A27" s="15">
        <v>37123</v>
      </c>
      <c r="C27" s="63" t="s">
        <v>159</v>
      </c>
      <c r="E27">
        <v>100310</v>
      </c>
      <c r="F27" s="2"/>
      <c r="G27" s="6">
        <f t="shared" si="1"/>
        <v>139.92999999999995</v>
      </c>
      <c r="H27" s="16"/>
      <c r="I27" s="2">
        <v>86.94</v>
      </c>
      <c r="J27" s="2"/>
      <c r="K27" s="2"/>
      <c r="L27" s="2"/>
      <c r="M27" s="2"/>
      <c r="N27" s="2"/>
      <c r="O27" s="2"/>
      <c r="P27" s="2">
        <v>86.94</v>
      </c>
      <c r="Q27" s="2"/>
      <c r="R27" s="2"/>
      <c r="S27" s="2"/>
      <c r="T27" s="2"/>
    </row>
    <row r="28" spans="1:20">
      <c r="A28" s="15">
        <v>37123</v>
      </c>
      <c r="C28" s="63" t="s">
        <v>160</v>
      </c>
      <c r="E28">
        <v>100311</v>
      </c>
      <c r="F28" s="2"/>
      <c r="G28" s="6">
        <f t="shared" si="1"/>
        <v>89.92999999999995</v>
      </c>
      <c r="H28" s="16"/>
      <c r="I28" s="2">
        <v>50</v>
      </c>
      <c r="J28" s="2"/>
      <c r="K28" s="2"/>
      <c r="L28" s="2"/>
      <c r="M28" s="2"/>
      <c r="N28" s="2"/>
      <c r="O28" s="2"/>
      <c r="P28" s="2">
        <v>50</v>
      </c>
      <c r="Q28" s="2"/>
      <c r="R28" s="2"/>
      <c r="S28" s="2"/>
      <c r="T28" s="2"/>
    </row>
    <row r="29" spans="1:20">
      <c r="A29" s="15">
        <v>37152</v>
      </c>
      <c r="C29" s="63" t="s">
        <v>133</v>
      </c>
      <c r="E29">
        <v>100312</v>
      </c>
      <c r="F29" s="2"/>
      <c r="G29" s="6">
        <f t="shared" si="1"/>
        <v>29.92999999999995</v>
      </c>
      <c r="H29" s="16"/>
      <c r="I29" s="2">
        <v>60</v>
      </c>
      <c r="J29" s="2"/>
      <c r="K29" s="2"/>
      <c r="L29" s="2">
        <v>60</v>
      </c>
      <c r="M29" s="2"/>
      <c r="N29" s="2"/>
      <c r="O29" s="2"/>
      <c r="P29" s="2"/>
      <c r="Q29" s="2"/>
      <c r="R29" s="2"/>
      <c r="S29" s="2"/>
      <c r="T29" s="2"/>
    </row>
    <row r="30" spans="1:20">
      <c r="A30" s="15">
        <v>37158</v>
      </c>
      <c r="C30" s="63" t="s">
        <v>120</v>
      </c>
      <c r="E30" t="s">
        <v>44</v>
      </c>
      <c r="F30" s="2">
        <v>0.11</v>
      </c>
      <c r="G30" s="6">
        <f t="shared" si="1"/>
        <v>30.039999999999949</v>
      </c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15">
        <v>37161</v>
      </c>
      <c r="C31" s="63" t="s">
        <v>130</v>
      </c>
      <c r="E31" t="s">
        <v>44</v>
      </c>
      <c r="F31" s="2">
        <v>900</v>
      </c>
      <c r="G31" s="6">
        <f t="shared" si="1"/>
        <v>930.04</v>
      </c>
      <c r="H31" s="1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>
      <c r="A32" s="15">
        <v>37175</v>
      </c>
      <c r="C32" s="63" t="s">
        <v>133</v>
      </c>
      <c r="E32">
        <v>100313</v>
      </c>
      <c r="F32" s="2"/>
      <c r="G32" s="6">
        <f t="shared" si="1"/>
        <v>882.04</v>
      </c>
      <c r="H32" s="16"/>
      <c r="I32" s="2">
        <v>48</v>
      </c>
      <c r="J32" s="2"/>
      <c r="K32" s="2"/>
      <c r="L32" s="2">
        <v>48</v>
      </c>
      <c r="M32" s="2"/>
      <c r="N32" s="2"/>
      <c r="O32" s="2"/>
      <c r="P32" s="2"/>
      <c r="Q32" s="2"/>
      <c r="R32" s="2"/>
      <c r="S32" s="2"/>
      <c r="T32" s="2"/>
    </row>
    <row r="33" spans="1:20">
      <c r="A33" s="15">
        <v>37205</v>
      </c>
      <c r="C33" s="63" t="s">
        <v>162</v>
      </c>
      <c r="E33">
        <v>100314</v>
      </c>
      <c r="F33" s="2"/>
      <c r="G33" s="6">
        <f t="shared" si="1"/>
        <v>662.04</v>
      </c>
      <c r="H33" s="16"/>
      <c r="I33" s="2">
        <v>220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>
        <v>220</v>
      </c>
    </row>
    <row r="34" spans="1:20">
      <c r="A34" s="15">
        <v>37205</v>
      </c>
      <c r="C34" s="63" t="s">
        <v>133</v>
      </c>
      <c r="E34">
        <v>100315</v>
      </c>
      <c r="F34" s="2"/>
      <c r="G34" s="6">
        <f t="shared" si="1"/>
        <v>584.04</v>
      </c>
      <c r="H34" s="16"/>
      <c r="I34" s="2">
        <v>78</v>
      </c>
      <c r="J34" s="2"/>
      <c r="K34" s="2"/>
      <c r="L34" s="2">
        <v>78</v>
      </c>
      <c r="M34" s="2"/>
      <c r="N34" s="2"/>
      <c r="O34" s="2"/>
      <c r="P34" s="2"/>
      <c r="Q34" s="2"/>
      <c r="R34" s="2"/>
      <c r="S34" s="2"/>
      <c r="T34" s="2"/>
    </row>
    <row r="35" spans="1:20">
      <c r="A35" s="15">
        <v>37214</v>
      </c>
      <c r="C35" s="63" t="s">
        <v>127</v>
      </c>
      <c r="E35">
        <v>100316</v>
      </c>
      <c r="F35" s="2"/>
      <c r="G35" s="6">
        <f t="shared" si="1"/>
        <v>420.23999999999995</v>
      </c>
      <c r="H35" s="16"/>
      <c r="I35" s="2">
        <v>163.80000000000001</v>
      </c>
      <c r="J35" s="2"/>
      <c r="K35" s="2">
        <v>163.80000000000001</v>
      </c>
      <c r="L35" s="2"/>
      <c r="M35" s="2"/>
      <c r="N35" s="2"/>
      <c r="O35" s="2"/>
      <c r="P35" s="2"/>
      <c r="Q35" s="2"/>
      <c r="R35" s="2"/>
      <c r="S35" s="2"/>
      <c r="T35" s="2"/>
    </row>
    <row r="36" spans="1:20">
      <c r="A36" s="15">
        <v>37214</v>
      </c>
      <c r="C36" s="63" t="s">
        <v>163</v>
      </c>
      <c r="E36">
        <v>100317</v>
      </c>
      <c r="F36" s="2"/>
      <c r="G36" s="6">
        <f t="shared" si="1"/>
        <v>320.23999999999995</v>
      </c>
      <c r="H36" s="16"/>
      <c r="I36" s="2">
        <v>100</v>
      </c>
      <c r="J36" s="2"/>
      <c r="K36" s="2"/>
      <c r="L36" s="2"/>
      <c r="M36" s="2"/>
      <c r="N36" s="2"/>
      <c r="O36" s="2"/>
      <c r="P36" s="2">
        <v>100</v>
      </c>
      <c r="Q36" s="2"/>
      <c r="R36" s="2"/>
      <c r="S36" s="2"/>
      <c r="T36" s="2"/>
    </row>
    <row r="37" spans="1:20">
      <c r="A37" s="15">
        <v>37217</v>
      </c>
      <c r="C37" s="63" t="s">
        <v>164</v>
      </c>
      <c r="E37" t="s">
        <v>46</v>
      </c>
      <c r="F37" s="2">
        <v>40</v>
      </c>
      <c r="G37" s="6">
        <f t="shared" si="1"/>
        <v>360.23999999999995</v>
      </c>
      <c r="H37" s="16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>
      <c r="A38" s="15">
        <v>37235</v>
      </c>
      <c r="C38" s="63" t="s">
        <v>165</v>
      </c>
      <c r="E38">
        <v>100318</v>
      </c>
      <c r="F38" s="2"/>
      <c r="G38" s="6">
        <f t="shared" si="1"/>
        <v>348.23999999999995</v>
      </c>
      <c r="H38" s="16"/>
      <c r="I38" s="2">
        <v>12</v>
      </c>
      <c r="J38" s="2"/>
      <c r="K38" s="2"/>
      <c r="L38" s="2"/>
      <c r="M38" s="2"/>
      <c r="N38" s="2"/>
      <c r="O38" s="2"/>
      <c r="P38" s="2"/>
      <c r="Q38" s="2">
        <v>12</v>
      </c>
      <c r="R38" s="2"/>
      <c r="S38" s="2"/>
      <c r="T38" s="2"/>
    </row>
    <row r="39" spans="1:20">
      <c r="A39" s="15">
        <v>37242</v>
      </c>
      <c r="C39" s="63" t="s">
        <v>120</v>
      </c>
      <c r="E39" t="s">
        <v>44</v>
      </c>
      <c r="F39" s="2">
        <v>0.19</v>
      </c>
      <c r="G39" s="6">
        <f t="shared" si="1"/>
        <v>348.42999999999995</v>
      </c>
      <c r="H39" s="1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15">
        <v>37306</v>
      </c>
      <c r="C40" s="63" t="s">
        <v>127</v>
      </c>
      <c r="E40">
        <v>100319</v>
      </c>
      <c r="F40" s="2"/>
      <c r="G40" s="6">
        <f t="shared" si="1"/>
        <v>184.62999999999994</v>
      </c>
      <c r="H40" s="16"/>
      <c r="I40" s="2">
        <v>163.80000000000001</v>
      </c>
      <c r="J40" s="2"/>
      <c r="K40" s="2">
        <v>163.80000000000001</v>
      </c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15">
        <v>37340</v>
      </c>
      <c r="C41" s="63" t="s">
        <v>120</v>
      </c>
      <c r="E41" t="s">
        <v>44</v>
      </c>
      <c r="F41" s="2">
        <v>0.1</v>
      </c>
      <c r="G41" s="6">
        <f t="shared" si="1"/>
        <v>184.72999999999993</v>
      </c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F42" s="16"/>
      <c r="G42" s="16"/>
      <c r="H42" s="16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>
      <c r="F43" s="16"/>
      <c r="G43" s="16"/>
      <c r="H43" s="1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>
      <c r="F44" s="16"/>
      <c r="G44" s="16"/>
      <c r="H44" s="1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F45" s="16"/>
      <c r="G45" s="16"/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>
      <c r="F46" s="16"/>
      <c r="G46" s="16"/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>
      <c r="F47" s="16"/>
      <c r="G47" s="16"/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F48" s="16"/>
      <c r="G48" s="16"/>
      <c r="H48" s="1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6:20">
      <c r="F49" s="16"/>
      <c r="G49" s="16"/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6:20">
      <c r="F50" s="16"/>
      <c r="G50" s="16"/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6:20">
      <c r="F51" s="16"/>
      <c r="G51" s="16"/>
      <c r="H51" s="1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6:20">
      <c r="F52" s="16"/>
      <c r="G52" s="16"/>
      <c r="H52" s="1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6:20">
      <c r="F53" s="16"/>
      <c r="G53" s="16"/>
      <c r="H53" s="1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6:20">
      <c r="F54" s="16"/>
      <c r="G54" s="16"/>
      <c r="H54" s="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6:20">
      <c r="F55" s="16"/>
      <c r="G55" s="16"/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6:20">
      <c r="F56" s="16"/>
      <c r="G56" s="16"/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6:20">
      <c r="F57" s="16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6:20">
      <c r="F58" s="16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6:20">
      <c r="F59" s="16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6:20">
      <c r="F60" s="16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6:20">
      <c r="F61" s="17"/>
      <c r="G61" s="17"/>
      <c r="H61" s="17"/>
    </row>
  </sheetData>
  <mergeCells count="2">
    <mergeCell ref="C14:E14"/>
    <mergeCell ref="C15:E15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topLeftCell="A7" workbookViewId="0">
      <selection activeCell="P46" sqref="P46"/>
    </sheetView>
  </sheetViews>
  <sheetFormatPr defaultColWidth="8.85546875" defaultRowHeight="12.75"/>
  <cols>
    <col min="1" max="1" width="10.140625" bestFit="1" customWidth="1"/>
    <col min="2" max="2" width="4.28515625" customWidth="1"/>
    <col min="3" max="3" width="23.85546875" customWidth="1"/>
    <col min="4" max="4" width="3.140625" customWidth="1"/>
  </cols>
  <sheetData>
    <row r="1" spans="1:21">
      <c r="A1" s="11" t="s">
        <v>105</v>
      </c>
    </row>
    <row r="2" spans="1:21" s="42" customFormat="1">
      <c r="A2" s="41"/>
    </row>
    <row r="3" spans="1:21">
      <c r="A3" s="11" t="s">
        <v>62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s="34" customFormat="1" ht="39" customHeight="1">
      <c r="A4" s="36" t="s">
        <v>0</v>
      </c>
      <c r="C4" s="34" t="s">
        <v>2</v>
      </c>
      <c r="D4" s="37" t="s">
        <v>54</v>
      </c>
      <c r="E4" s="38" t="s">
        <v>73</v>
      </c>
      <c r="F4" s="34" t="s">
        <v>4</v>
      </c>
      <c r="G4" s="46" t="s">
        <v>5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</row>
    <row r="5" spans="1:21">
      <c r="A5" s="11"/>
      <c r="C5" t="s">
        <v>20</v>
      </c>
      <c r="E5" s="2"/>
      <c r="F5" s="2"/>
      <c r="G5" s="40">
        <v>1558.65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>
      <c r="A6" s="29">
        <v>37412</v>
      </c>
      <c r="C6" t="s">
        <v>68</v>
      </c>
      <c r="E6" s="2"/>
      <c r="F6" s="2">
        <v>0.31</v>
      </c>
      <c r="G6" s="40">
        <f t="shared" ref="G6:G11" si="0">G5+E6+F6</f>
        <v>1558.96</v>
      </c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>
      <c r="A7" s="29">
        <v>37487</v>
      </c>
      <c r="C7" t="s">
        <v>111</v>
      </c>
      <c r="E7" s="2">
        <v>-500</v>
      </c>
      <c r="F7" s="2"/>
      <c r="G7" s="40">
        <f t="shared" si="0"/>
        <v>1058.96</v>
      </c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</row>
    <row r="8" spans="1:21">
      <c r="A8" s="29">
        <v>37501</v>
      </c>
      <c r="C8" t="s">
        <v>68</v>
      </c>
      <c r="E8" s="2"/>
      <c r="F8" s="2">
        <v>0.36</v>
      </c>
      <c r="G8" s="40">
        <f t="shared" si="0"/>
        <v>1059.32</v>
      </c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>
      <c r="A9" s="29">
        <v>37592</v>
      </c>
      <c r="C9" t="s">
        <v>68</v>
      </c>
      <c r="E9" s="2"/>
      <c r="F9" s="2">
        <v>0.26</v>
      </c>
      <c r="G9" s="40">
        <f t="shared" si="0"/>
        <v>1059.58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</row>
    <row r="10" spans="1:21">
      <c r="A10" s="29">
        <v>37683</v>
      </c>
      <c r="C10" t="s">
        <v>68</v>
      </c>
      <c r="E10" s="2"/>
      <c r="F10" s="2">
        <v>0.55000000000000004</v>
      </c>
      <c r="G10" s="40">
        <f t="shared" si="0"/>
        <v>1060.1299999999999</v>
      </c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</row>
    <row r="11" spans="1:21">
      <c r="E11" s="2"/>
      <c r="F11" s="2"/>
      <c r="G11" s="40">
        <f t="shared" si="0"/>
        <v>1060.1299999999999</v>
      </c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</row>
    <row r="12" spans="1:21" s="42" customFormat="1"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>
      <c r="A13" s="11" t="s">
        <v>42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49.5" customHeight="1">
      <c r="A14" s="12" t="s">
        <v>0</v>
      </c>
      <c r="B14" s="14" t="s">
        <v>1</v>
      </c>
      <c r="C14" s="1" t="s">
        <v>2</v>
      </c>
      <c r="D14" s="28" t="s">
        <v>54</v>
      </c>
      <c r="E14" s="1" t="s">
        <v>3</v>
      </c>
      <c r="F14" s="3" t="s">
        <v>4</v>
      </c>
      <c r="G14" s="4" t="s">
        <v>5</v>
      </c>
      <c r="H14" s="30" t="s">
        <v>63</v>
      </c>
      <c r="I14" s="3" t="s">
        <v>6</v>
      </c>
      <c r="J14" s="3" t="s">
        <v>7</v>
      </c>
      <c r="K14" s="3" t="s">
        <v>8</v>
      </c>
      <c r="L14" s="5" t="s">
        <v>9</v>
      </c>
      <c r="M14" s="5" t="s">
        <v>10</v>
      </c>
      <c r="N14" s="3" t="s">
        <v>11</v>
      </c>
      <c r="O14" s="3" t="s">
        <v>12</v>
      </c>
      <c r="P14" s="3" t="s">
        <v>22</v>
      </c>
      <c r="Q14" s="3" t="s">
        <v>13</v>
      </c>
      <c r="R14" s="3" t="s">
        <v>14</v>
      </c>
      <c r="S14" s="3" t="s">
        <v>15</v>
      </c>
      <c r="T14" s="5" t="s">
        <v>19</v>
      </c>
      <c r="U14" s="3" t="s">
        <v>16</v>
      </c>
    </row>
    <row r="15" spans="1:21">
      <c r="A15" s="13"/>
      <c r="C15" s="170" t="s">
        <v>110</v>
      </c>
      <c r="D15" s="170"/>
      <c r="E15" s="170"/>
      <c r="F15" s="7"/>
      <c r="G15" s="8"/>
      <c r="H15" s="4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>
      <c r="A16" s="13"/>
      <c r="C16" s="170" t="s">
        <v>17</v>
      </c>
      <c r="D16" s="170"/>
      <c r="E16" s="170"/>
      <c r="F16" s="9">
        <f>SUM(F17:F62)</f>
        <v>1938.18</v>
      </c>
      <c r="G16" s="10"/>
      <c r="H16" s="32"/>
      <c r="I16" s="9">
        <f t="shared" ref="I16:U16" si="1">SUM(I17:I62)</f>
        <v>2195.92</v>
      </c>
      <c r="J16" s="9">
        <f t="shared" si="1"/>
        <v>0</v>
      </c>
      <c r="K16" s="9">
        <f t="shared" si="1"/>
        <v>687.96</v>
      </c>
      <c r="L16" s="9">
        <f t="shared" si="1"/>
        <v>541.5</v>
      </c>
      <c r="M16" s="9">
        <f t="shared" si="1"/>
        <v>0</v>
      </c>
      <c r="N16" s="9">
        <f t="shared" si="1"/>
        <v>162.86000000000001</v>
      </c>
      <c r="O16" s="9">
        <f t="shared" si="1"/>
        <v>32</v>
      </c>
      <c r="P16" s="9">
        <f t="shared" si="1"/>
        <v>450</v>
      </c>
      <c r="Q16" s="9">
        <f t="shared" si="1"/>
        <v>12</v>
      </c>
      <c r="R16" s="9">
        <f t="shared" si="1"/>
        <v>193.52</v>
      </c>
      <c r="S16" s="9">
        <f t="shared" si="1"/>
        <v>0</v>
      </c>
      <c r="T16" s="9">
        <f t="shared" si="1"/>
        <v>116.08</v>
      </c>
      <c r="U16" s="9">
        <f t="shared" si="1"/>
        <v>0</v>
      </c>
    </row>
    <row r="17" spans="1:20">
      <c r="C17" t="s">
        <v>20</v>
      </c>
      <c r="D17" t="s">
        <v>55</v>
      </c>
      <c r="F17" s="2"/>
      <c r="G17" s="6">
        <v>184.73</v>
      </c>
      <c r="H17" s="16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>
      <c r="A18" s="15">
        <v>37362</v>
      </c>
      <c r="C18" t="s">
        <v>148</v>
      </c>
      <c r="E18" t="s">
        <v>44</v>
      </c>
      <c r="F18" s="2">
        <v>0.73</v>
      </c>
      <c r="G18" s="6">
        <f>G17+F18-H18-I18</f>
        <v>185.45999999999998</v>
      </c>
      <c r="H18" s="16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>
      <c r="A19" s="15">
        <v>37376</v>
      </c>
      <c r="C19" t="s">
        <v>130</v>
      </c>
      <c r="E19" t="s">
        <v>44</v>
      </c>
      <c r="F19" s="2">
        <v>900</v>
      </c>
      <c r="G19" s="6">
        <f t="shared" ref="G19:G47" si="2">G18+F19-H19-I19</f>
        <v>1085.46</v>
      </c>
      <c r="H19" s="16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>
      <c r="A20" s="15">
        <v>37396</v>
      </c>
      <c r="C20" t="s">
        <v>59</v>
      </c>
      <c r="E20">
        <v>100320</v>
      </c>
      <c r="F20" s="2"/>
      <c r="G20" s="6">
        <f t="shared" si="2"/>
        <v>891.94</v>
      </c>
      <c r="H20" s="16"/>
      <c r="I20" s="2">
        <v>193.52</v>
      </c>
      <c r="J20" s="2"/>
      <c r="K20" s="2"/>
      <c r="L20" s="2"/>
      <c r="M20" s="2"/>
      <c r="N20" s="2"/>
      <c r="O20" s="2"/>
      <c r="P20" s="2"/>
      <c r="Q20" s="2"/>
      <c r="R20" s="2">
        <v>193.52</v>
      </c>
      <c r="S20" s="2"/>
      <c r="T20" s="2"/>
    </row>
    <row r="21" spans="1:20">
      <c r="A21" s="15">
        <v>37396</v>
      </c>
      <c r="C21" t="s">
        <v>166</v>
      </c>
      <c r="E21">
        <v>100321</v>
      </c>
      <c r="F21" s="2"/>
      <c r="G21" s="6">
        <f t="shared" si="2"/>
        <v>859.94</v>
      </c>
      <c r="H21" s="16"/>
      <c r="I21" s="2">
        <v>32</v>
      </c>
      <c r="J21" s="2"/>
      <c r="K21" s="2"/>
      <c r="L21" s="2"/>
      <c r="M21" s="2"/>
      <c r="N21" s="2"/>
      <c r="O21" s="2">
        <v>32</v>
      </c>
      <c r="P21" s="2"/>
      <c r="Q21" s="2"/>
      <c r="R21" s="2"/>
      <c r="S21" s="2"/>
      <c r="T21" s="2"/>
    </row>
    <row r="22" spans="1:20">
      <c r="A22" s="15">
        <v>37396</v>
      </c>
      <c r="C22" t="s">
        <v>127</v>
      </c>
      <c r="E22">
        <v>100322</v>
      </c>
      <c r="F22" s="2"/>
      <c r="G22" s="6">
        <f t="shared" si="2"/>
        <v>687.95</v>
      </c>
      <c r="H22" s="16"/>
      <c r="I22" s="2">
        <v>171.99</v>
      </c>
      <c r="J22" s="2"/>
      <c r="K22" s="2">
        <v>171.99</v>
      </c>
      <c r="L22" s="2"/>
      <c r="M22" s="2"/>
      <c r="N22" s="2"/>
      <c r="O22" s="2"/>
      <c r="P22" s="2"/>
      <c r="Q22" s="2"/>
      <c r="R22" s="2"/>
      <c r="S22" s="2"/>
      <c r="T22" s="2"/>
    </row>
    <row r="23" spans="1:20">
      <c r="A23" s="15">
        <v>37396</v>
      </c>
      <c r="C23" t="s">
        <v>119</v>
      </c>
      <c r="E23">
        <v>100323</v>
      </c>
      <c r="F23" s="2"/>
      <c r="G23" s="6">
        <f t="shared" si="2"/>
        <v>525.09</v>
      </c>
      <c r="H23" s="16"/>
      <c r="I23" s="2">
        <v>162.86000000000001</v>
      </c>
      <c r="J23" s="2"/>
      <c r="K23" s="2"/>
      <c r="L23" s="2"/>
      <c r="M23" s="2"/>
      <c r="N23" s="2">
        <v>162.86000000000001</v>
      </c>
      <c r="O23" s="2"/>
      <c r="P23" s="2"/>
      <c r="Q23" s="2"/>
      <c r="R23" s="2"/>
      <c r="S23" s="2"/>
      <c r="T23" s="2"/>
    </row>
    <row r="24" spans="1:20">
      <c r="A24" s="15">
        <v>37396</v>
      </c>
      <c r="C24" t="s">
        <v>133</v>
      </c>
      <c r="E24">
        <v>100324</v>
      </c>
      <c r="F24" s="2"/>
      <c r="G24" s="6">
        <f t="shared" si="2"/>
        <v>395.59000000000003</v>
      </c>
      <c r="H24" s="16"/>
      <c r="I24" s="2">
        <v>129.5</v>
      </c>
      <c r="J24" s="2"/>
      <c r="K24" s="2"/>
      <c r="L24" s="2">
        <v>129.5</v>
      </c>
      <c r="M24" s="2"/>
      <c r="N24" s="2"/>
      <c r="O24" s="2"/>
      <c r="P24" s="2"/>
      <c r="Q24" s="2"/>
      <c r="R24" s="2"/>
      <c r="S24" s="2"/>
      <c r="T24" s="2"/>
    </row>
    <row r="25" spans="1:20">
      <c r="A25" s="67">
        <v>37396</v>
      </c>
      <c r="B25" s="63"/>
      <c r="C25" s="63" t="s">
        <v>167</v>
      </c>
      <c r="D25" s="61"/>
      <c r="E25">
        <v>100325</v>
      </c>
      <c r="F25" s="2"/>
      <c r="G25" s="6">
        <f t="shared" si="2"/>
        <v>344.51000000000005</v>
      </c>
      <c r="H25" s="16"/>
      <c r="I25" s="2">
        <v>51.08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51.08</v>
      </c>
    </row>
    <row r="26" spans="1:20">
      <c r="A26" s="15">
        <v>37396</v>
      </c>
      <c r="C26" s="63" t="s">
        <v>168</v>
      </c>
      <c r="E26">
        <v>100326</v>
      </c>
      <c r="F26" s="2"/>
      <c r="G26" s="6">
        <f t="shared" si="2"/>
        <v>94.510000000000048</v>
      </c>
      <c r="H26" s="16"/>
      <c r="I26" s="2">
        <v>250</v>
      </c>
      <c r="J26" s="2"/>
      <c r="K26" s="2"/>
      <c r="L26" s="2"/>
      <c r="M26" s="2"/>
      <c r="N26" s="2"/>
      <c r="O26" s="2"/>
      <c r="P26" s="2">
        <v>250</v>
      </c>
      <c r="Q26" s="2"/>
      <c r="R26" s="2"/>
      <c r="S26" s="2"/>
      <c r="T26" s="2"/>
    </row>
    <row r="27" spans="1:20">
      <c r="A27" s="15">
        <v>37412</v>
      </c>
      <c r="C27" s="63" t="s">
        <v>120</v>
      </c>
      <c r="E27" t="s">
        <v>44</v>
      </c>
      <c r="F27" s="2">
        <v>0.11</v>
      </c>
      <c r="G27" s="6">
        <f t="shared" si="2"/>
        <v>94.620000000000047</v>
      </c>
      <c r="H27" s="1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>
      <c r="A28" s="15">
        <v>37487</v>
      </c>
      <c r="C28" s="63" t="s">
        <v>143</v>
      </c>
      <c r="E28" t="s">
        <v>65</v>
      </c>
      <c r="F28" s="2"/>
      <c r="G28" s="6">
        <f t="shared" si="2"/>
        <v>594.62</v>
      </c>
      <c r="H28" s="16">
        <v>-500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>
      <c r="A29" s="15">
        <v>37487</v>
      </c>
      <c r="C29" s="63" t="s">
        <v>133</v>
      </c>
      <c r="E29">
        <v>100327</v>
      </c>
      <c r="F29" s="2"/>
      <c r="G29" s="6">
        <f t="shared" si="2"/>
        <v>402.12</v>
      </c>
      <c r="H29" s="16"/>
      <c r="I29" s="2">
        <v>192.5</v>
      </c>
      <c r="J29" s="2"/>
      <c r="K29" s="2"/>
      <c r="L29" s="2">
        <v>192.5</v>
      </c>
      <c r="M29" s="2"/>
      <c r="N29" s="2"/>
      <c r="O29" s="2"/>
      <c r="P29" s="2"/>
      <c r="Q29" s="2"/>
      <c r="R29" s="2"/>
      <c r="S29" s="2"/>
      <c r="T29" s="2"/>
    </row>
    <row r="30" spans="1:20">
      <c r="A30" s="15">
        <v>37487</v>
      </c>
      <c r="C30" s="63" t="s">
        <v>127</v>
      </c>
      <c r="E30">
        <v>100328</v>
      </c>
      <c r="F30" s="2"/>
      <c r="G30" s="6">
        <f t="shared" si="2"/>
        <v>230.13</v>
      </c>
      <c r="H30" s="16"/>
      <c r="I30" s="2">
        <v>171.99</v>
      </c>
      <c r="J30" s="2"/>
      <c r="K30" s="2">
        <v>171.99</v>
      </c>
      <c r="L30" s="2"/>
      <c r="M30" s="2"/>
      <c r="N30" s="2"/>
      <c r="O30" s="2"/>
      <c r="P30" s="2"/>
      <c r="Q30" s="2"/>
      <c r="R30" s="2"/>
      <c r="S30" s="2"/>
      <c r="T30" s="2"/>
    </row>
    <row r="31" spans="1:20">
      <c r="A31" s="15">
        <v>37487</v>
      </c>
      <c r="C31" s="63" t="s">
        <v>133</v>
      </c>
      <c r="E31">
        <v>100329</v>
      </c>
      <c r="F31" s="2"/>
      <c r="G31" s="6">
        <f t="shared" si="2"/>
        <v>121.63</v>
      </c>
      <c r="H31" s="16"/>
      <c r="I31" s="2">
        <v>108.5</v>
      </c>
      <c r="J31" s="2"/>
      <c r="K31" s="2"/>
      <c r="L31" s="2">
        <v>108.5</v>
      </c>
      <c r="M31" s="2"/>
      <c r="N31" s="2"/>
      <c r="O31" s="2"/>
      <c r="P31" s="2"/>
      <c r="Q31" s="2"/>
      <c r="R31" s="2"/>
      <c r="S31" s="2"/>
      <c r="T31" s="2"/>
    </row>
    <row r="32" spans="1:20">
      <c r="A32" s="15">
        <v>37487</v>
      </c>
      <c r="C32" s="63" t="s">
        <v>169</v>
      </c>
      <c r="E32">
        <v>100330</v>
      </c>
      <c r="F32" s="2"/>
      <c r="G32" s="6">
        <f t="shared" si="2"/>
        <v>96.63</v>
      </c>
      <c r="H32" s="16"/>
      <c r="I32" s="2">
        <v>25</v>
      </c>
      <c r="J32" s="2"/>
      <c r="K32" s="2"/>
      <c r="L32" s="2"/>
      <c r="M32" s="2"/>
      <c r="N32" s="2"/>
      <c r="O32" s="2"/>
      <c r="P32" s="2">
        <v>25</v>
      </c>
      <c r="Q32" s="2"/>
      <c r="R32" s="2"/>
      <c r="S32" s="2"/>
      <c r="T32" s="2"/>
    </row>
    <row r="33" spans="1:20">
      <c r="A33" s="15">
        <v>37501</v>
      </c>
      <c r="C33" s="63" t="s">
        <v>120</v>
      </c>
      <c r="E33" t="s">
        <v>44</v>
      </c>
      <c r="F33" s="2">
        <v>0.06</v>
      </c>
      <c r="G33" s="6">
        <f t="shared" si="2"/>
        <v>96.69</v>
      </c>
      <c r="H33" s="16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>
      <c r="A34" s="15">
        <v>37529</v>
      </c>
      <c r="C34" s="63" t="s">
        <v>130</v>
      </c>
      <c r="E34" t="s">
        <v>44</v>
      </c>
      <c r="F34" s="2">
        <v>900</v>
      </c>
      <c r="G34" s="6">
        <f t="shared" si="2"/>
        <v>996.69</v>
      </c>
      <c r="H34" s="16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>
      <c r="A35" s="15">
        <v>37578</v>
      </c>
      <c r="C35" s="63" t="s">
        <v>133</v>
      </c>
      <c r="E35">
        <v>100331</v>
      </c>
      <c r="F35" s="2"/>
      <c r="G35" s="6">
        <f t="shared" si="2"/>
        <v>940.69</v>
      </c>
      <c r="H35" s="16"/>
      <c r="I35" s="2">
        <v>56</v>
      </c>
      <c r="J35" s="2"/>
      <c r="K35" s="2"/>
      <c r="L35" s="2">
        <v>56</v>
      </c>
      <c r="M35" s="2"/>
      <c r="N35" s="2"/>
      <c r="O35" s="2"/>
      <c r="P35" s="2"/>
      <c r="Q35" s="2"/>
      <c r="R35" s="2"/>
      <c r="S35" s="2"/>
      <c r="T35" s="2"/>
    </row>
    <row r="36" spans="1:20">
      <c r="A36" s="15">
        <v>37578</v>
      </c>
      <c r="C36" s="63" t="s">
        <v>170</v>
      </c>
      <c r="E36">
        <v>100332</v>
      </c>
      <c r="F36" s="2"/>
      <c r="G36" s="6">
        <f t="shared" si="2"/>
        <v>928.69</v>
      </c>
      <c r="H36" s="16"/>
      <c r="I36" s="2">
        <v>12</v>
      </c>
      <c r="J36" s="2"/>
      <c r="K36" s="2"/>
      <c r="L36" s="2"/>
      <c r="M36" s="2"/>
      <c r="N36" s="2"/>
      <c r="O36" s="2"/>
      <c r="P36" s="2"/>
      <c r="Q36" s="2">
        <v>12</v>
      </c>
      <c r="R36" s="2"/>
      <c r="S36" s="2"/>
      <c r="T36" s="2"/>
    </row>
    <row r="37" spans="1:20">
      <c r="A37" s="15">
        <v>37578</v>
      </c>
      <c r="C37" s="63" t="s">
        <v>133</v>
      </c>
      <c r="E37">
        <v>100333</v>
      </c>
      <c r="F37" s="2"/>
      <c r="G37" s="6">
        <f t="shared" si="2"/>
        <v>873.69</v>
      </c>
      <c r="H37" s="16"/>
      <c r="I37" s="2">
        <v>55</v>
      </c>
      <c r="J37" s="2"/>
      <c r="K37" s="2"/>
      <c r="L37" s="2">
        <v>55</v>
      </c>
      <c r="M37" s="2"/>
      <c r="N37" s="2"/>
      <c r="O37" s="2"/>
      <c r="P37" s="2"/>
      <c r="Q37" s="2"/>
      <c r="R37" s="2"/>
      <c r="S37" s="2"/>
      <c r="T37" s="2"/>
    </row>
    <row r="38" spans="1:20">
      <c r="A38" s="15">
        <v>37578</v>
      </c>
      <c r="C38" s="63" t="s">
        <v>127</v>
      </c>
      <c r="E38">
        <v>100334</v>
      </c>
      <c r="F38" s="2"/>
      <c r="G38" s="6">
        <f t="shared" si="2"/>
        <v>701.7</v>
      </c>
      <c r="H38" s="16"/>
      <c r="I38" s="2">
        <v>171.99</v>
      </c>
      <c r="J38" s="2"/>
      <c r="K38" s="2">
        <v>171.99</v>
      </c>
      <c r="L38" s="2"/>
      <c r="M38" s="2"/>
      <c r="N38" s="2"/>
      <c r="O38" s="2"/>
      <c r="P38" s="2"/>
      <c r="Q38" s="2"/>
      <c r="R38" s="2"/>
      <c r="S38" s="2"/>
      <c r="T38" s="2"/>
    </row>
    <row r="39" spans="1:20">
      <c r="A39" s="15">
        <v>37580</v>
      </c>
      <c r="C39" s="63" t="s">
        <v>86</v>
      </c>
      <c r="E39" t="s">
        <v>46</v>
      </c>
      <c r="F39" s="2">
        <v>117</v>
      </c>
      <c r="G39" s="6">
        <f t="shared" si="2"/>
        <v>818.7</v>
      </c>
      <c r="H39" s="16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15">
        <v>37592</v>
      </c>
      <c r="C40" s="63" t="s">
        <v>120</v>
      </c>
      <c r="E40" t="s">
        <v>44</v>
      </c>
      <c r="F40" s="2">
        <v>0.22</v>
      </c>
      <c r="G40" s="6">
        <f t="shared" si="2"/>
        <v>818.92000000000007</v>
      </c>
      <c r="H40" s="16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>
      <c r="A41" s="15">
        <v>37669</v>
      </c>
      <c r="C41" s="63" t="s">
        <v>86</v>
      </c>
      <c r="E41" t="s">
        <v>46</v>
      </c>
      <c r="F41" s="2">
        <v>20</v>
      </c>
      <c r="G41" s="6">
        <f t="shared" si="2"/>
        <v>838.92000000000007</v>
      </c>
      <c r="H41" s="16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15">
        <v>37669</v>
      </c>
      <c r="C42" s="63" t="s">
        <v>171</v>
      </c>
      <c r="E42">
        <v>100335</v>
      </c>
      <c r="F42" s="2"/>
      <c r="G42" s="6">
        <f t="shared" si="2"/>
        <v>788.92000000000007</v>
      </c>
      <c r="H42" s="16"/>
      <c r="I42" s="2">
        <v>50</v>
      </c>
      <c r="J42" s="2"/>
      <c r="K42" s="2"/>
      <c r="L42" s="2"/>
      <c r="M42" s="2"/>
      <c r="N42" s="2"/>
      <c r="O42" s="2"/>
      <c r="P42" s="2">
        <v>50</v>
      </c>
      <c r="Q42" s="2"/>
      <c r="R42" s="2"/>
      <c r="S42" s="2"/>
      <c r="T42" s="2"/>
    </row>
    <row r="43" spans="1:20">
      <c r="A43" s="15">
        <v>37669</v>
      </c>
      <c r="C43" s="63" t="s">
        <v>172</v>
      </c>
      <c r="E43">
        <v>100336</v>
      </c>
      <c r="F43" s="2"/>
      <c r="G43" s="6">
        <f t="shared" si="2"/>
        <v>723.92000000000007</v>
      </c>
      <c r="H43" s="16"/>
      <c r="I43" s="2">
        <v>65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>
        <v>65</v>
      </c>
    </row>
    <row r="44" spans="1:20">
      <c r="A44" s="15">
        <v>37669</v>
      </c>
      <c r="C44" s="63" t="s">
        <v>127</v>
      </c>
      <c r="E44">
        <v>100337</v>
      </c>
      <c r="F44" s="2"/>
      <c r="G44" s="6">
        <f t="shared" si="2"/>
        <v>551.93000000000006</v>
      </c>
      <c r="H44" s="16"/>
      <c r="I44" s="2">
        <v>171.99</v>
      </c>
      <c r="J44" s="2"/>
      <c r="K44" s="2">
        <v>171.99</v>
      </c>
      <c r="L44" s="2"/>
      <c r="M44" s="2"/>
      <c r="N44" s="2"/>
      <c r="O44" s="2"/>
      <c r="P44" s="2"/>
      <c r="Q44" s="2"/>
      <c r="R44" s="2"/>
      <c r="S44" s="2"/>
      <c r="T44" s="2"/>
    </row>
    <row r="45" spans="1:20">
      <c r="A45" s="15">
        <v>37669</v>
      </c>
      <c r="C45" s="63" t="s">
        <v>163</v>
      </c>
      <c r="E45">
        <v>100338</v>
      </c>
      <c r="F45" s="2"/>
      <c r="G45" s="6">
        <f t="shared" si="2"/>
        <v>451.93000000000006</v>
      </c>
      <c r="H45" s="16"/>
      <c r="I45" s="2">
        <v>100</v>
      </c>
      <c r="J45" s="2"/>
      <c r="K45" s="2"/>
      <c r="L45" s="2"/>
      <c r="M45" s="2"/>
      <c r="N45" s="2"/>
      <c r="O45" s="2"/>
      <c r="P45" s="2">
        <v>100</v>
      </c>
      <c r="Q45" s="2"/>
      <c r="R45" s="2"/>
      <c r="S45" s="2"/>
      <c r="T45" s="2"/>
    </row>
    <row r="46" spans="1:20">
      <c r="A46" s="15">
        <v>37669</v>
      </c>
      <c r="C46" s="63" t="s">
        <v>173</v>
      </c>
      <c r="E46">
        <v>100339</v>
      </c>
      <c r="F46" s="2"/>
      <c r="G46" s="6">
        <f t="shared" si="2"/>
        <v>426.93000000000006</v>
      </c>
      <c r="H46" s="16"/>
      <c r="I46" s="2">
        <v>25</v>
      </c>
      <c r="J46" s="2"/>
      <c r="K46" s="2"/>
      <c r="L46" s="2"/>
      <c r="M46" s="2"/>
      <c r="N46" s="2"/>
      <c r="O46" s="2"/>
      <c r="P46" s="2">
        <v>25</v>
      </c>
      <c r="Q46" s="2"/>
      <c r="R46" s="2"/>
      <c r="S46" s="2"/>
      <c r="T46" s="2"/>
    </row>
    <row r="47" spans="1:20">
      <c r="A47" s="15">
        <v>37683</v>
      </c>
      <c r="C47" s="63" t="s">
        <v>120</v>
      </c>
      <c r="E47" t="s">
        <v>44</v>
      </c>
      <c r="F47" s="2">
        <v>0.06</v>
      </c>
      <c r="G47" s="6">
        <f t="shared" si="2"/>
        <v>426.99000000000007</v>
      </c>
      <c r="H47" s="16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>
      <c r="F48" s="16"/>
      <c r="G48" s="16"/>
      <c r="H48" s="16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6:20">
      <c r="F49" s="16"/>
      <c r="G49" s="16"/>
      <c r="H49" s="16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6:20">
      <c r="F50" s="16"/>
      <c r="G50" s="16"/>
      <c r="H50" s="16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6:20">
      <c r="F51" s="16"/>
      <c r="G51" s="16"/>
      <c r="H51" s="16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6:20">
      <c r="F52" s="16"/>
      <c r="G52" s="16"/>
      <c r="H52" s="16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6:20">
      <c r="F53" s="16"/>
      <c r="G53" s="16"/>
      <c r="H53" s="16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6:20">
      <c r="F54" s="16"/>
      <c r="G54" s="16"/>
      <c r="H54" s="16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6:20">
      <c r="F55" s="16"/>
      <c r="G55" s="16"/>
      <c r="H55" s="1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6:20">
      <c r="F56" s="16"/>
      <c r="G56" s="16"/>
      <c r="H56" s="1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6:20">
      <c r="F57" s="16"/>
      <c r="G57" s="16"/>
      <c r="H57" s="16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6:20">
      <c r="F58" s="16"/>
      <c r="G58" s="16"/>
      <c r="H58" s="16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6:20">
      <c r="F59" s="16"/>
      <c r="G59" s="16"/>
      <c r="H59" s="16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6:20">
      <c r="F60" s="16"/>
      <c r="G60" s="16"/>
      <c r="H60" s="16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6:20">
      <c r="F61" s="16"/>
      <c r="G61" s="16"/>
      <c r="H61" s="1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6:20">
      <c r="F62" s="16"/>
      <c r="G62" s="16"/>
      <c r="H62" s="1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</sheetData>
  <mergeCells count="2">
    <mergeCell ref="C15:E15"/>
    <mergeCell ref="C16:E16"/>
  </mergeCells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0"/>
  <sheetViews>
    <sheetView topLeftCell="A7" workbookViewId="0">
      <selection activeCell="D21" sqref="D21"/>
    </sheetView>
  </sheetViews>
  <sheetFormatPr defaultColWidth="8.85546875" defaultRowHeight="12.75"/>
  <cols>
    <col min="1" max="1" width="10.140625" bestFit="1" customWidth="1"/>
    <col min="2" max="2" width="3.28515625" customWidth="1"/>
    <col min="3" max="3" width="23.7109375" customWidth="1"/>
    <col min="4" max="4" width="3.7109375" customWidth="1"/>
    <col min="5" max="5" width="9.85546875" customWidth="1"/>
    <col min="6" max="21" width="8.85546875" style="2"/>
  </cols>
  <sheetData>
    <row r="1" spans="1:21">
      <c r="A1" s="11" t="s">
        <v>40</v>
      </c>
    </row>
    <row r="2" spans="1:21">
      <c r="A2" s="11" t="s">
        <v>62</v>
      </c>
    </row>
    <row r="3" spans="1:21" s="34" customFormat="1" ht="37.5" customHeight="1">
      <c r="A3" s="33" t="s">
        <v>0</v>
      </c>
      <c r="C3" s="34" t="s">
        <v>2</v>
      </c>
      <c r="D3" s="37" t="s">
        <v>54</v>
      </c>
      <c r="E3" s="38" t="s">
        <v>69</v>
      </c>
      <c r="F3" s="35" t="s">
        <v>4</v>
      </c>
      <c r="G3" s="39" t="s">
        <v>5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>
      <c r="A4" s="11"/>
      <c r="C4" t="s">
        <v>20</v>
      </c>
      <c r="E4" s="2"/>
      <c r="G4" s="40">
        <v>1060.1300000000001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>
      <c r="A5" s="29">
        <v>37774</v>
      </c>
      <c r="C5" t="s">
        <v>68</v>
      </c>
      <c r="E5" s="2"/>
      <c r="F5" s="2">
        <v>1.32</v>
      </c>
      <c r="G5" s="40">
        <f>G4+E5+F5</f>
        <v>1061.45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>
      <c r="A6" s="29">
        <v>37861</v>
      </c>
      <c r="C6" t="s">
        <v>83</v>
      </c>
      <c r="E6" s="2">
        <v>-500</v>
      </c>
      <c r="G6" s="40">
        <f>G5+E6+F6</f>
        <v>561.45000000000005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>
      <c r="A7" s="29">
        <v>37872</v>
      </c>
      <c r="C7" t="s">
        <v>68</v>
      </c>
      <c r="E7" s="2"/>
      <c r="F7" s="2">
        <v>1.2</v>
      </c>
      <c r="G7" s="40">
        <f>G6+E7+F7</f>
        <v>562.65000000000009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>
      <c r="A8" s="29">
        <v>37963</v>
      </c>
      <c r="C8" t="s">
        <v>68</v>
      </c>
      <c r="E8" s="2"/>
      <c r="F8" s="2">
        <v>0.56999999999999995</v>
      </c>
      <c r="G8" s="40">
        <f>G7+E8+F8</f>
        <v>563.22000000000014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>
      <c r="A9" s="29">
        <v>38054</v>
      </c>
      <c r="C9" t="s">
        <v>68</v>
      </c>
      <c r="E9" s="2"/>
      <c r="F9" s="2">
        <v>0.7</v>
      </c>
      <c r="G9" s="40">
        <f>G8+E9+F9</f>
        <v>563.92000000000019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 s="42" customFormat="1">
      <c r="A10" s="41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>
      <c r="A11" s="27" t="s">
        <v>42</v>
      </c>
    </row>
    <row r="12" spans="1:21" ht="54" customHeight="1">
      <c r="A12" s="12" t="s">
        <v>0</v>
      </c>
      <c r="B12" s="14" t="s">
        <v>1</v>
      </c>
      <c r="C12" s="1" t="s">
        <v>2</v>
      </c>
      <c r="D12" s="28" t="s">
        <v>54</v>
      </c>
      <c r="E12" s="1" t="s">
        <v>3</v>
      </c>
      <c r="F12" s="3" t="s">
        <v>4</v>
      </c>
      <c r="G12" s="4" t="s">
        <v>5</v>
      </c>
      <c r="H12" s="30" t="s">
        <v>63</v>
      </c>
      <c r="I12" s="3" t="s">
        <v>6</v>
      </c>
      <c r="J12" s="3" t="s">
        <v>7</v>
      </c>
      <c r="K12" s="3" t="s">
        <v>8</v>
      </c>
      <c r="L12" s="5" t="s">
        <v>9</v>
      </c>
      <c r="M12" s="5" t="s">
        <v>10</v>
      </c>
      <c r="N12" s="3" t="s">
        <v>11</v>
      </c>
      <c r="O12" s="3" t="s">
        <v>12</v>
      </c>
      <c r="P12" s="3" t="s">
        <v>22</v>
      </c>
      <c r="Q12" s="3" t="s">
        <v>13</v>
      </c>
      <c r="R12" s="3" t="s">
        <v>14</v>
      </c>
      <c r="S12" s="3" t="s">
        <v>15</v>
      </c>
      <c r="T12" s="5" t="s">
        <v>19</v>
      </c>
      <c r="U12" s="3" t="s">
        <v>16</v>
      </c>
    </row>
    <row r="13" spans="1:21">
      <c r="A13" s="13"/>
      <c r="C13" s="170" t="s">
        <v>18</v>
      </c>
      <c r="D13" s="170"/>
      <c r="E13" s="170"/>
      <c r="F13" s="7"/>
      <c r="G13" s="8"/>
      <c r="H13" s="4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</row>
    <row r="14" spans="1:21">
      <c r="A14" s="13"/>
      <c r="C14" s="170" t="s">
        <v>17</v>
      </c>
      <c r="D14" s="170"/>
      <c r="E14" s="170"/>
      <c r="F14" s="9">
        <f>SUM(F15:F59)</f>
        <v>1612.5</v>
      </c>
      <c r="G14" s="10"/>
      <c r="H14" s="32"/>
      <c r="I14" s="9">
        <f t="shared" ref="I14:U14" si="0">SUM(I15:I59)</f>
        <v>1920.49</v>
      </c>
      <c r="J14" s="9">
        <f t="shared" si="0"/>
        <v>8.75</v>
      </c>
      <c r="K14" s="9">
        <f t="shared" si="0"/>
        <v>687.96</v>
      </c>
      <c r="L14" s="9">
        <f t="shared" si="0"/>
        <v>540</v>
      </c>
      <c r="M14" s="9">
        <f t="shared" si="0"/>
        <v>0</v>
      </c>
      <c r="N14" s="9">
        <f t="shared" si="0"/>
        <v>213.26</v>
      </c>
      <c r="O14" s="9">
        <f t="shared" si="0"/>
        <v>0</v>
      </c>
      <c r="P14" s="9">
        <f t="shared" si="0"/>
        <v>0</v>
      </c>
      <c r="Q14" s="9">
        <f t="shared" si="0"/>
        <v>0</v>
      </c>
      <c r="R14" s="9">
        <f t="shared" si="0"/>
        <v>50</v>
      </c>
      <c r="S14" s="9">
        <f t="shared" si="0"/>
        <v>46.41</v>
      </c>
      <c r="T14" s="9">
        <f t="shared" si="0"/>
        <v>374</v>
      </c>
      <c r="U14" s="9">
        <f t="shared" si="0"/>
        <v>0.11</v>
      </c>
    </row>
    <row r="15" spans="1:21">
      <c r="C15" t="s">
        <v>20</v>
      </c>
      <c r="G15" s="6">
        <v>426.99</v>
      </c>
      <c r="H15" s="16"/>
    </row>
    <row r="16" spans="1:21">
      <c r="A16" s="15">
        <v>37726</v>
      </c>
      <c r="C16" t="s">
        <v>49</v>
      </c>
      <c r="D16" t="s">
        <v>66</v>
      </c>
      <c r="E16" t="s">
        <v>44</v>
      </c>
      <c r="F16" s="2">
        <v>0.5</v>
      </c>
      <c r="G16" s="6">
        <f>G15+F16-I16-H16</f>
        <v>427.49</v>
      </c>
      <c r="H16" s="16"/>
    </row>
    <row r="17" spans="1:21">
      <c r="A17" s="15">
        <v>37740</v>
      </c>
      <c r="C17" t="s">
        <v>74</v>
      </c>
      <c r="D17" t="s">
        <v>66</v>
      </c>
      <c r="E17" t="s">
        <v>44</v>
      </c>
      <c r="F17" s="2">
        <v>800</v>
      </c>
      <c r="G17" s="6">
        <f t="shared" ref="G17:G33" si="1">G16+F17-I17-H17</f>
        <v>1227.49</v>
      </c>
      <c r="H17" s="16"/>
    </row>
    <row r="18" spans="1:21">
      <c r="A18" s="15">
        <v>37753</v>
      </c>
      <c r="C18" t="s">
        <v>75</v>
      </c>
      <c r="D18" t="s">
        <v>66</v>
      </c>
      <c r="E18">
        <v>100340</v>
      </c>
      <c r="G18" s="6">
        <f t="shared" si="1"/>
        <v>1189.99</v>
      </c>
      <c r="H18" s="16"/>
      <c r="I18" s="16">
        <v>37.5</v>
      </c>
      <c r="L18" s="2">
        <v>37.5</v>
      </c>
    </row>
    <row r="19" spans="1:21">
      <c r="A19" s="15">
        <v>37753</v>
      </c>
      <c r="C19" s="17" t="s">
        <v>76</v>
      </c>
      <c r="D19" s="17" t="s">
        <v>66</v>
      </c>
      <c r="E19">
        <v>100341</v>
      </c>
      <c r="G19" s="6">
        <f t="shared" si="1"/>
        <v>976.73</v>
      </c>
      <c r="H19" s="16"/>
      <c r="I19" s="2">
        <v>213.26</v>
      </c>
      <c r="N19" s="2">
        <v>213.26</v>
      </c>
    </row>
    <row r="20" spans="1:21">
      <c r="A20" s="15">
        <v>37753</v>
      </c>
      <c r="C20" s="17" t="s">
        <v>28</v>
      </c>
      <c r="D20" s="17" t="s">
        <v>66</v>
      </c>
      <c r="E20">
        <v>100342</v>
      </c>
      <c r="G20" s="6">
        <f t="shared" si="1"/>
        <v>804.74</v>
      </c>
      <c r="H20" s="16"/>
      <c r="I20" s="2">
        <v>171.99</v>
      </c>
      <c r="K20" s="2">
        <v>171.99</v>
      </c>
    </row>
    <row r="21" spans="1:21">
      <c r="A21" s="15">
        <v>37848</v>
      </c>
      <c r="C21" s="17" t="s">
        <v>45</v>
      </c>
      <c r="D21" s="17" t="s">
        <v>66</v>
      </c>
      <c r="E21" t="s">
        <v>46</v>
      </c>
      <c r="F21" s="2">
        <v>12</v>
      </c>
      <c r="G21" s="6">
        <f t="shared" si="1"/>
        <v>816.74</v>
      </c>
      <c r="H21" s="16"/>
    </row>
    <row r="22" spans="1:21">
      <c r="A22" s="15">
        <v>37851</v>
      </c>
      <c r="C22" s="17" t="s">
        <v>75</v>
      </c>
      <c r="D22" s="17" t="s">
        <v>66</v>
      </c>
      <c r="E22">
        <v>100343</v>
      </c>
      <c r="G22" s="6">
        <f t="shared" si="1"/>
        <v>557.99</v>
      </c>
      <c r="H22" s="16"/>
      <c r="I22" s="2">
        <v>258.75</v>
      </c>
      <c r="L22" s="2">
        <v>258.75</v>
      </c>
    </row>
    <row r="23" spans="1:21">
      <c r="A23" s="15">
        <v>37851</v>
      </c>
      <c r="C23" s="17" t="s">
        <v>75</v>
      </c>
      <c r="D23" s="17" t="s">
        <v>66</v>
      </c>
      <c r="E23">
        <v>100344</v>
      </c>
      <c r="G23" s="6">
        <f t="shared" si="1"/>
        <v>471.74</v>
      </c>
      <c r="H23" s="16"/>
      <c r="I23" s="2">
        <v>86.25</v>
      </c>
      <c r="L23" s="2">
        <v>86.25</v>
      </c>
    </row>
    <row r="24" spans="1:21">
      <c r="A24" s="15">
        <v>37851</v>
      </c>
      <c r="C24" s="17" t="s">
        <v>77</v>
      </c>
      <c r="D24" s="17" t="s">
        <v>66</v>
      </c>
      <c r="E24">
        <v>100345</v>
      </c>
      <c r="G24" s="6">
        <f t="shared" si="1"/>
        <v>97.740000000000009</v>
      </c>
      <c r="H24" s="16"/>
      <c r="I24" s="2">
        <v>374</v>
      </c>
      <c r="T24" s="2">
        <v>374</v>
      </c>
    </row>
    <row r="25" spans="1:21">
      <c r="A25" s="15">
        <v>37851</v>
      </c>
      <c r="C25" s="17" t="s">
        <v>59</v>
      </c>
      <c r="D25" s="17" t="s">
        <v>66</v>
      </c>
      <c r="E25">
        <v>100346</v>
      </c>
      <c r="G25" s="6">
        <f t="shared" si="1"/>
        <v>38.990000000000009</v>
      </c>
      <c r="H25" s="16"/>
      <c r="I25" s="2">
        <v>58.75</v>
      </c>
      <c r="J25" s="2">
        <v>8.75</v>
      </c>
      <c r="R25" s="2">
        <v>50</v>
      </c>
    </row>
    <row r="26" spans="1:21">
      <c r="A26" s="15">
        <v>37851</v>
      </c>
      <c r="C26" s="17" t="s">
        <v>78</v>
      </c>
      <c r="D26" s="17" t="s">
        <v>66</v>
      </c>
      <c r="E26">
        <v>100347</v>
      </c>
      <c r="G26" s="6">
        <f t="shared" si="1"/>
        <v>-7.4199999999999875</v>
      </c>
      <c r="H26" s="16"/>
      <c r="I26" s="2">
        <v>46.41</v>
      </c>
      <c r="S26" s="2">
        <v>46.41</v>
      </c>
    </row>
    <row r="27" spans="1:21">
      <c r="A27" s="15">
        <v>37851</v>
      </c>
      <c r="C27" s="17" t="s">
        <v>28</v>
      </c>
      <c r="D27" s="17" t="s">
        <v>66</v>
      </c>
      <c r="E27">
        <v>100348</v>
      </c>
      <c r="G27" s="6">
        <f t="shared" si="1"/>
        <v>-179.41</v>
      </c>
      <c r="H27" s="16"/>
      <c r="I27" s="2">
        <v>171.99</v>
      </c>
      <c r="K27" s="2">
        <v>171.99</v>
      </c>
    </row>
    <row r="28" spans="1:21">
      <c r="A28" s="15">
        <v>37862</v>
      </c>
      <c r="C28" s="17" t="s">
        <v>79</v>
      </c>
      <c r="D28" s="17" t="s">
        <v>66</v>
      </c>
      <c r="G28" s="6">
        <f t="shared" si="1"/>
        <v>320.59000000000003</v>
      </c>
      <c r="H28" s="16">
        <v>-500</v>
      </c>
    </row>
    <row r="29" spans="1:21">
      <c r="A29" s="15">
        <v>37894</v>
      </c>
      <c r="C29" s="17" t="s">
        <v>80</v>
      </c>
      <c r="D29" s="17" t="s">
        <v>66</v>
      </c>
      <c r="E29" t="s">
        <v>81</v>
      </c>
      <c r="G29" s="6">
        <f t="shared" si="1"/>
        <v>320.48</v>
      </c>
      <c r="H29" s="16"/>
      <c r="I29" s="2">
        <v>0.11</v>
      </c>
      <c r="U29" s="2">
        <v>0.11</v>
      </c>
    </row>
    <row r="30" spans="1:21">
      <c r="A30" s="15">
        <v>37894</v>
      </c>
      <c r="C30" s="17" t="s">
        <v>82</v>
      </c>
      <c r="D30" s="17" t="s">
        <v>66</v>
      </c>
      <c r="E30" t="s">
        <v>44</v>
      </c>
      <c r="F30" s="2">
        <v>800</v>
      </c>
      <c r="G30" s="6">
        <f t="shared" si="1"/>
        <v>1120.48</v>
      </c>
      <c r="H30" s="16"/>
    </row>
    <row r="31" spans="1:21">
      <c r="A31" s="15">
        <v>37942</v>
      </c>
      <c r="C31" s="17" t="s">
        <v>28</v>
      </c>
      <c r="D31" s="17" t="s">
        <v>66</v>
      </c>
      <c r="E31">
        <v>100349</v>
      </c>
      <c r="G31" s="6">
        <f t="shared" si="1"/>
        <v>948.49</v>
      </c>
      <c r="H31" s="16"/>
      <c r="I31" s="2">
        <v>171.99</v>
      </c>
      <c r="K31" s="2">
        <v>171.99</v>
      </c>
    </row>
    <row r="32" spans="1:21">
      <c r="A32" s="15">
        <v>38040</v>
      </c>
      <c r="C32" s="17" t="s">
        <v>75</v>
      </c>
      <c r="D32" s="17" t="s">
        <v>66</v>
      </c>
      <c r="E32">
        <v>100350</v>
      </c>
      <c r="G32" s="6">
        <f t="shared" si="1"/>
        <v>790.99</v>
      </c>
      <c r="H32" s="16"/>
      <c r="I32" s="2">
        <v>157.5</v>
      </c>
      <c r="L32" s="2">
        <v>157.5</v>
      </c>
    </row>
    <row r="33" spans="1:11">
      <c r="A33" s="15">
        <v>38040</v>
      </c>
      <c r="C33" s="17" t="s">
        <v>28</v>
      </c>
      <c r="D33" s="17" t="s">
        <v>66</v>
      </c>
      <c r="E33">
        <v>100351</v>
      </c>
      <c r="G33" s="6">
        <f t="shared" si="1"/>
        <v>619</v>
      </c>
      <c r="H33" s="16"/>
      <c r="I33" s="2">
        <v>171.99</v>
      </c>
      <c r="K33" s="2">
        <v>171.99</v>
      </c>
    </row>
    <row r="34" spans="1:11">
      <c r="A34" s="15"/>
      <c r="C34" s="17"/>
      <c r="D34" s="17"/>
      <c r="G34" s="16"/>
      <c r="H34" s="16"/>
    </row>
    <row r="35" spans="1:11">
      <c r="A35" s="15"/>
      <c r="G35" s="16"/>
      <c r="H35" s="16"/>
      <c r="K35" s="16"/>
    </row>
    <row r="36" spans="1:11">
      <c r="A36" s="15"/>
      <c r="G36" s="16"/>
      <c r="H36" s="16"/>
    </row>
    <row r="37" spans="1:11">
      <c r="A37" s="15"/>
      <c r="G37" s="16"/>
      <c r="H37" s="16"/>
    </row>
    <row r="38" spans="1:11">
      <c r="A38" s="15"/>
      <c r="G38" s="16"/>
      <c r="H38" s="16"/>
    </row>
    <row r="39" spans="1:11">
      <c r="A39" s="15"/>
      <c r="G39" s="16"/>
      <c r="H39" s="16"/>
    </row>
    <row r="40" spans="1:11">
      <c r="A40" s="15"/>
      <c r="G40" s="16"/>
      <c r="H40" s="16"/>
    </row>
    <row r="41" spans="1:11">
      <c r="G41" s="16"/>
      <c r="H41" s="16"/>
    </row>
    <row r="42" spans="1:11">
      <c r="G42" s="16"/>
      <c r="H42" s="16"/>
    </row>
    <row r="43" spans="1:11">
      <c r="G43" s="16"/>
      <c r="H43" s="16"/>
    </row>
    <row r="44" spans="1:11">
      <c r="G44" s="16"/>
      <c r="H44" s="16"/>
    </row>
    <row r="45" spans="1:11">
      <c r="G45" s="16"/>
      <c r="H45" s="16"/>
    </row>
    <row r="46" spans="1:11">
      <c r="G46" s="16"/>
      <c r="H46" s="16"/>
    </row>
    <row r="47" spans="1:11">
      <c r="G47" s="16"/>
      <c r="H47" s="16"/>
    </row>
    <row r="48" spans="1:11">
      <c r="G48" s="16"/>
      <c r="H48" s="16"/>
    </row>
    <row r="49" spans="7:8">
      <c r="G49" s="16"/>
      <c r="H49" s="16"/>
    </row>
    <row r="50" spans="7:8">
      <c r="G50" s="16"/>
      <c r="H50" s="16"/>
    </row>
    <row r="51" spans="7:8">
      <c r="G51" s="16"/>
      <c r="H51" s="16"/>
    </row>
    <row r="52" spans="7:8">
      <c r="G52" s="16"/>
      <c r="H52" s="16"/>
    </row>
    <row r="53" spans="7:8">
      <c r="G53" s="16"/>
      <c r="H53" s="16"/>
    </row>
    <row r="54" spans="7:8">
      <c r="G54" s="16"/>
      <c r="H54" s="16"/>
    </row>
    <row r="55" spans="7:8">
      <c r="G55" s="16"/>
      <c r="H55" s="16"/>
    </row>
    <row r="56" spans="7:8">
      <c r="G56" s="16"/>
      <c r="H56" s="16"/>
    </row>
    <row r="57" spans="7:8">
      <c r="G57" s="16"/>
      <c r="H57" s="16"/>
    </row>
    <row r="58" spans="7:8">
      <c r="G58" s="16"/>
      <c r="H58" s="16"/>
    </row>
    <row r="59" spans="7:8">
      <c r="G59" s="16"/>
      <c r="H59" s="16"/>
    </row>
    <row r="60" spans="7:8">
      <c r="G60" s="16"/>
      <c r="H60" s="16"/>
    </row>
  </sheetData>
  <mergeCells count="2">
    <mergeCell ref="C13:E13"/>
    <mergeCell ref="C14:E14"/>
  </mergeCells>
  <phoneticPr fontId="0" type="noConversion"/>
  <pageMargins left="0.75" right="0.75" top="1" bottom="1" header="0.5" footer="0.5"/>
  <pageSetup scale="61" orientation="landscape" horizontalDpi="360" verticalDpi="36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workbookViewId="0">
      <pane xSplit="7" ySplit="17" topLeftCell="H33" activePane="bottomRight" state="frozen"/>
      <selection pane="topRight" activeCell="G1" sqref="G1"/>
      <selection pane="bottomLeft" activeCell="A6" sqref="A6"/>
      <selection pane="bottomRight" activeCell="B28" sqref="B28"/>
    </sheetView>
  </sheetViews>
  <sheetFormatPr defaultColWidth="8.85546875" defaultRowHeight="12.75"/>
  <cols>
    <col min="1" max="1" width="10.140625" style="13" customWidth="1"/>
    <col min="2" max="2" width="4.42578125" customWidth="1"/>
    <col min="3" max="3" width="22.42578125" customWidth="1"/>
    <col min="4" max="4" width="3.85546875" customWidth="1"/>
    <col min="5" max="5" width="9.7109375" customWidth="1"/>
    <col min="6" max="21" width="8.85546875" style="2"/>
  </cols>
  <sheetData>
    <row r="1" spans="1:21">
      <c r="A1" s="11" t="s">
        <v>41</v>
      </c>
    </row>
    <row r="2" spans="1:21" s="42" customFormat="1">
      <c r="A2" s="41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>
      <c r="A3" s="11" t="s">
        <v>62</v>
      </c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s="34" customFormat="1" ht="36" customHeight="1">
      <c r="A4" s="36" t="s">
        <v>0</v>
      </c>
      <c r="C4" s="34" t="s">
        <v>2</v>
      </c>
      <c r="D4" s="37" t="s">
        <v>54</v>
      </c>
      <c r="E4" s="38" t="s">
        <v>69</v>
      </c>
      <c r="F4" s="35" t="s">
        <v>4</v>
      </c>
      <c r="G4" s="39" t="s">
        <v>5</v>
      </c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1">
      <c r="A5" s="11"/>
      <c r="C5" t="s">
        <v>20</v>
      </c>
      <c r="G5" s="40">
        <v>563.91999999999996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>
      <c r="A6" s="29">
        <v>38124</v>
      </c>
      <c r="C6" t="s">
        <v>70</v>
      </c>
      <c r="D6" t="s">
        <v>66</v>
      </c>
      <c r="E6" s="2">
        <v>750</v>
      </c>
      <c r="G6" s="40">
        <f>G5+E6+F6</f>
        <v>1313.92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>
      <c r="A7" s="29">
        <v>38145</v>
      </c>
      <c r="C7" t="s">
        <v>68</v>
      </c>
      <c r="D7" t="s">
        <v>66</v>
      </c>
      <c r="E7" s="2"/>
      <c r="F7" s="2">
        <v>0.92</v>
      </c>
      <c r="G7" s="40">
        <f t="shared" ref="G7:G12" si="0">G6+E7+F7</f>
        <v>1314.8400000000001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>
      <c r="A8" s="29">
        <v>38197</v>
      </c>
      <c r="C8" t="s">
        <v>71</v>
      </c>
      <c r="D8" t="s">
        <v>66</v>
      </c>
      <c r="E8" s="2">
        <v>-400</v>
      </c>
      <c r="G8" s="40">
        <f t="shared" si="0"/>
        <v>914.84000000000015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</row>
    <row r="9" spans="1:21">
      <c r="A9" s="29">
        <v>38236</v>
      </c>
      <c r="C9" t="s">
        <v>68</v>
      </c>
      <c r="D9" t="s">
        <v>66</v>
      </c>
      <c r="E9" s="2"/>
      <c r="F9" s="2">
        <v>2.0699999999999998</v>
      </c>
      <c r="G9" s="40">
        <f t="shared" si="0"/>
        <v>916.9100000000002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</row>
    <row r="10" spans="1:21">
      <c r="A10" s="29">
        <v>38327</v>
      </c>
      <c r="C10" t="s">
        <v>68</v>
      </c>
      <c r="D10" t="s">
        <v>66</v>
      </c>
      <c r="E10" s="2"/>
      <c r="F10" s="2">
        <v>2.74</v>
      </c>
      <c r="G10" s="40">
        <f t="shared" si="0"/>
        <v>919.6500000000002</v>
      </c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</row>
    <row r="11" spans="1:21">
      <c r="A11" s="29">
        <v>38418</v>
      </c>
      <c r="C11" t="s">
        <v>68</v>
      </c>
      <c r="D11" t="s">
        <v>66</v>
      </c>
      <c r="E11" s="2"/>
      <c r="F11" s="2">
        <v>2.75</v>
      </c>
      <c r="G11" s="40">
        <f t="shared" si="0"/>
        <v>922.4000000000002</v>
      </c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</row>
    <row r="12" spans="1:21">
      <c r="A12" s="29">
        <v>38442</v>
      </c>
      <c r="C12" t="s">
        <v>72</v>
      </c>
      <c r="E12" s="2"/>
      <c r="G12" s="40">
        <f t="shared" si="0"/>
        <v>922.4000000000002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</row>
    <row r="13" spans="1:21" ht="36" customHeight="1">
      <c r="A13" s="41"/>
      <c r="B13" s="42"/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</row>
    <row r="14" spans="1:21">
      <c r="A14" s="27" t="s">
        <v>42</v>
      </c>
    </row>
    <row r="15" spans="1:21" s="1" customFormat="1" ht="54.75" customHeight="1">
      <c r="A15" s="12" t="s">
        <v>0</v>
      </c>
      <c r="B15" s="14" t="s">
        <v>1</v>
      </c>
      <c r="C15" s="1" t="s">
        <v>2</v>
      </c>
      <c r="D15" s="28" t="s">
        <v>54</v>
      </c>
      <c r="E15" s="1" t="s">
        <v>3</v>
      </c>
      <c r="F15" s="3" t="s">
        <v>4</v>
      </c>
      <c r="G15" s="4" t="s">
        <v>5</v>
      </c>
      <c r="H15" s="30" t="s">
        <v>63</v>
      </c>
      <c r="I15" s="3" t="s">
        <v>6</v>
      </c>
      <c r="J15" s="3" t="s">
        <v>7</v>
      </c>
      <c r="K15" s="3" t="s">
        <v>8</v>
      </c>
      <c r="L15" s="5" t="s">
        <v>9</v>
      </c>
      <c r="M15" s="5" t="s">
        <v>10</v>
      </c>
      <c r="N15" s="3" t="s">
        <v>11</v>
      </c>
      <c r="O15" s="3" t="s">
        <v>12</v>
      </c>
      <c r="P15" s="3" t="s">
        <v>22</v>
      </c>
      <c r="Q15" s="3" t="s">
        <v>13</v>
      </c>
      <c r="R15" s="3" t="s">
        <v>14</v>
      </c>
      <c r="S15" s="3" t="s">
        <v>15</v>
      </c>
      <c r="T15" s="5" t="s">
        <v>19</v>
      </c>
      <c r="U15" s="3" t="s">
        <v>16</v>
      </c>
    </row>
    <row r="16" spans="1:21">
      <c r="C16" s="170" t="s">
        <v>18</v>
      </c>
      <c r="D16" s="170"/>
      <c r="E16" s="170"/>
      <c r="F16" s="18"/>
      <c r="G16" s="19"/>
      <c r="H16" s="31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>
      <c r="C17" s="170" t="s">
        <v>17</v>
      </c>
      <c r="D17" s="170"/>
      <c r="E17" s="170"/>
      <c r="F17" s="9">
        <f>SUM(F18:F66)</f>
        <v>1897.74</v>
      </c>
      <c r="G17" s="10"/>
      <c r="H17" s="32"/>
      <c r="I17" s="9">
        <f t="shared" ref="I17:U17" si="1">SUM(I18:I66)</f>
        <v>1883.35</v>
      </c>
      <c r="J17" s="9">
        <f t="shared" si="1"/>
        <v>17.25</v>
      </c>
      <c r="K17" s="9">
        <f t="shared" si="1"/>
        <v>687.96</v>
      </c>
      <c r="L17" s="9">
        <f t="shared" si="1"/>
        <v>810</v>
      </c>
      <c r="M17" s="9">
        <f t="shared" si="1"/>
        <v>0</v>
      </c>
      <c r="N17" s="9">
        <f t="shared" si="1"/>
        <v>244.14</v>
      </c>
      <c r="O17" s="9">
        <f t="shared" si="1"/>
        <v>0</v>
      </c>
      <c r="P17" s="9">
        <f t="shared" si="1"/>
        <v>0</v>
      </c>
      <c r="Q17" s="9">
        <f t="shared" si="1"/>
        <v>24</v>
      </c>
      <c r="R17" s="9">
        <f t="shared" si="1"/>
        <v>100</v>
      </c>
      <c r="S17" s="9">
        <f t="shared" si="1"/>
        <v>0</v>
      </c>
      <c r="T17" s="9">
        <f t="shared" si="1"/>
        <v>0</v>
      </c>
      <c r="U17" s="9">
        <f t="shared" si="1"/>
        <v>0</v>
      </c>
    </row>
    <row r="18" spans="1:21">
      <c r="C18" t="s">
        <v>20</v>
      </c>
      <c r="G18" s="6">
        <v>619</v>
      </c>
      <c r="H18" s="16"/>
    </row>
    <row r="19" spans="1:21">
      <c r="A19" s="13">
        <v>38104</v>
      </c>
      <c r="B19">
        <v>1</v>
      </c>
      <c r="C19" t="s">
        <v>53</v>
      </c>
      <c r="D19" t="s">
        <v>66</v>
      </c>
      <c r="E19" t="s">
        <v>44</v>
      </c>
      <c r="F19" s="2">
        <v>0.74</v>
      </c>
      <c r="G19" s="6">
        <f>G18+F19-I19-H19</f>
        <v>619.74</v>
      </c>
      <c r="H19" s="16"/>
    </row>
    <row r="20" spans="1:21">
      <c r="A20" s="13">
        <v>38107</v>
      </c>
      <c r="B20">
        <v>2</v>
      </c>
      <c r="C20" t="s">
        <v>56</v>
      </c>
      <c r="D20" t="s">
        <v>66</v>
      </c>
      <c r="E20" t="s">
        <v>44</v>
      </c>
      <c r="F20" s="2">
        <v>900</v>
      </c>
      <c r="G20" s="6">
        <f t="shared" ref="G20:G40" si="2">G19+F20-I20-H20</f>
        <v>1519.74</v>
      </c>
      <c r="H20" s="16"/>
    </row>
    <row r="21" spans="1:21">
      <c r="A21" s="13">
        <v>38489</v>
      </c>
      <c r="C21" t="s">
        <v>64</v>
      </c>
      <c r="D21" t="s">
        <v>66</v>
      </c>
      <c r="E21" t="s">
        <v>65</v>
      </c>
      <c r="G21" s="6">
        <f t="shared" si="2"/>
        <v>769.74</v>
      </c>
      <c r="H21" s="16">
        <v>750</v>
      </c>
    </row>
    <row r="22" spans="1:21">
      <c r="A22" s="13">
        <v>38124</v>
      </c>
      <c r="B22">
        <v>3</v>
      </c>
      <c r="C22" t="s">
        <v>57</v>
      </c>
      <c r="D22" t="s">
        <v>66</v>
      </c>
      <c r="E22">
        <v>100352</v>
      </c>
      <c r="G22" s="6">
        <f t="shared" si="2"/>
        <v>757.74</v>
      </c>
      <c r="H22" s="16"/>
      <c r="I22" s="2">
        <v>12</v>
      </c>
      <c r="Q22" s="2">
        <v>12</v>
      </c>
    </row>
    <row r="23" spans="1:21">
      <c r="A23" s="13">
        <v>38124</v>
      </c>
      <c r="B23">
        <v>4</v>
      </c>
      <c r="C23" t="s">
        <v>58</v>
      </c>
      <c r="D23" t="s">
        <v>66</v>
      </c>
      <c r="E23">
        <v>100353</v>
      </c>
      <c r="G23" s="6">
        <f t="shared" si="2"/>
        <v>667.74</v>
      </c>
      <c r="H23" s="16"/>
      <c r="I23" s="2">
        <v>90</v>
      </c>
      <c r="L23" s="2">
        <v>90</v>
      </c>
    </row>
    <row r="24" spans="1:21">
      <c r="A24" s="13">
        <v>38124</v>
      </c>
      <c r="B24">
        <v>5</v>
      </c>
      <c r="C24" t="s">
        <v>59</v>
      </c>
      <c r="D24" t="s">
        <v>66</v>
      </c>
      <c r="E24">
        <v>100354</v>
      </c>
      <c r="G24" s="6">
        <f t="shared" si="2"/>
        <v>609.24</v>
      </c>
      <c r="H24" s="16"/>
      <c r="I24" s="2">
        <v>58.5</v>
      </c>
      <c r="J24" s="2">
        <v>8.5</v>
      </c>
      <c r="R24" s="2">
        <v>50</v>
      </c>
    </row>
    <row r="25" spans="1:21">
      <c r="A25" s="13">
        <v>38124</v>
      </c>
      <c r="B25">
        <v>6</v>
      </c>
      <c r="C25" t="s">
        <v>47</v>
      </c>
      <c r="D25" t="s">
        <v>66</v>
      </c>
      <c r="E25">
        <v>100355</v>
      </c>
      <c r="G25" s="6">
        <f t="shared" si="2"/>
        <v>365.1</v>
      </c>
      <c r="H25" s="16"/>
      <c r="I25" s="2">
        <v>244.14</v>
      </c>
      <c r="N25" s="2">
        <v>244.14</v>
      </c>
    </row>
    <row r="26" spans="1:21">
      <c r="A26" s="13">
        <v>38124</v>
      </c>
      <c r="C26" t="s">
        <v>60</v>
      </c>
      <c r="D26" t="s">
        <v>66</v>
      </c>
      <c r="E26">
        <v>100356</v>
      </c>
      <c r="G26" s="6">
        <f t="shared" si="2"/>
        <v>193.11</v>
      </c>
      <c r="H26" s="16"/>
      <c r="I26" s="2">
        <v>171.99</v>
      </c>
      <c r="K26" s="2">
        <v>171.99</v>
      </c>
    </row>
    <row r="27" spans="1:21">
      <c r="A27" s="13">
        <v>38095</v>
      </c>
      <c r="B27">
        <v>15</v>
      </c>
      <c r="C27" t="s">
        <v>85</v>
      </c>
      <c r="D27" t="s">
        <v>66</v>
      </c>
      <c r="F27" s="2">
        <v>12</v>
      </c>
      <c r="G27" s="6">
        <f t="shared" si="2"/>
        <v>205.11</v>
      </c>
      <c r="H27" s="16"/>
    </row>
    <row r="28" spans="1:21">
      <c r="A28" s="13">
        <v>38125</v>
      </c>
      <c r="C28" t="s">
        <v>86</v>
      </c>
      <c r="D28" t="s">
        <v>66</v>
      </c>
      <c r="E28" t="s">
        <v>46</v>
      </c>
      <c r="F28" s="2">
        <v>85</v>
      </c>
      <c r="G28" s="6">
        <f t="shared" si="2"/>
        <v>290.11</v>
      </c>
      <c r="H28" s="16"/>
    </row>
    <row r="29" spans="1:21">
      <c r="A29" s="13">
        <v>38185</v>
      </c>
      <c r="B29">
        <v>7</v>
      </c>
      <c r="C29" t="s">
        <v>58</v>
      </c>
      <c r="D29" t="s">
        <v>66</v>
      </c>
      <c r="E29">
        <v>100357</v>
      </c>
      <c r="G29" s="6">
        <f t="shared" si="2"/>
        <v>65.110000000000014</v>
      </c>
      <c r="H29" s="16"/>
      <c r="I29" s="2">
        <v>225</v>
      </c>
      <c r="L29" s="2">
        <v>225</v>
      </c>
    </row>
    <row r="30" spans="1:21">
      <c r="A30" s="13">
        <v>38197</v>
      </c>
      <c r="C30" t="s">
        <v>67</v>
      </c>
      <c r="D30" t="s">
        <v>66</v>
      </c>
      <c r="E30" t="s">
        <v>65</v>
      </c>
      <c r="G30" s="6">
        <f t="shared" si="2"/>
        <v>465.11</v>
      </c>
      <c r="H30" s="16">
        <v>-400</v>
      </c>
    </row>
    <row r="31" spans="1:21">
      <c r="A31" s="13">
        <v>38215</v>
      </c>
      <c r="B31">
        <v>8</v>
      </c>
      <c r="C31" t="s">
        <v>58</v>
      </c>
      <c r="D31" t="s">
        <v>66</v>
      </c>
      <c r="E31">
        <v>100358</v>
      </c>
      <c r="G31" s="6">
        <f t="shared" si="2"/>
        <v>285.11</v>
      </c>
      <c r="H31" s="16"/>
      <c r="I31" s="2">
        <v>180</v>
      </c>
      <c r="L31" s="2">
        <v>180</v>
      </c>
    </row>
    <row r="32" spans="1:21">
      <c r="A32" s="13">
        <v>38215</v>
      </c>
      <c r="C32" t="s">
        <v>60</v>
      </c>
      <c r="D32" t="s">
        <v>66</v>
      </c>
      <c r="E32">
        <v>100359</v>
      </c>
      <c r="G32" s="6">
        <f t="shared" si="2"/>
        <v>113.12</v>
      </c>
      <c r="H32" s="16"/>
      <c r="I32" s="2">
        <v>171.99</v>
      </c>
      <c r="K32" s="2">
        <v>171.99</v>
      </c>
    </row>
    <row r="33" spans="1:18">
      <c r="A33" s="13">
        <v>38238</v>
      </c>
      <c r="B33">
        <v>9</v>
      </c>
      <c r="C33" t="s">
        <v>58</v>
      </c>
      <c r="D33" t="s">
        <v>66</v>
      </c>
      <c r="E33">
        <v>100360</v>
      </c>
      <c r="G33" s="6">
        <f t="shared" si="2"/>
        <v>23.120000000000005</v>
      </c>
      <c r="H33" s="16"/>
      <c r="I33" s="2">
        <v>90</v>
      </c>
      <c r="L33" s="2">
        <v>90</v>
      </c>
    </row>
    <row r="34" spans="1:18">
      <c r="A34" s="13">
        <v>38260</v>
      </c>
      <c r="B34">
        <v>10</v>
      </c>
      <c r="C34" t="s">
        <v>61</v>
      </c>
      <c r="D34" t="s">
        <v>66</v>
      </c>
      <c r="E34" t="s">
        <v>44</v>
      </c>
      <c r="F34" s="2">
        <v>900</v>
      </c>
      <c r="G34" s="6">
        <f t="shared" si="2"/>
        <v>923.12</v>
      </c>
      <c r="H34" s="16"/>
    </row>
    <row r="35" spans="1:18">
      <c r="A35" s="13">
        <v>38268</v>
      </c>
      <c r="B35">
        <v>11</v>
      </c>
      <c r="C35" t="s">
        <v>58</v>
      </c>
      <c r="D35" t="s">
        <v>66</v>
      </c>
      <c r="E35">
        <v>100361</v>
      </c>
      <c r="G35" s="6">
        <f t="shared" si="2"/>
        <v>743.12</v>
      </c>
      <c r="H35" s="16"/>
      <c r="I35" s="2">
        <v>180</v>
      </c>
      <c r="L35" s="2">
        <v>180</v>
      </c>
    </row>
    <row r="36" spans="1:18">
      <c r="A36" s="13">
        <v>38313</v>
      </c>
      <c r="B36">
        <v>12</v>
      </c>
      <c r="C36" t="s">
        <v>58</v>
      </c>
      <c r="D36" t="s">
        <v>66</v>
      </c>
      <c r="E36">
        <v>100362</v>
      </c>
      <c r="G36" s="6">
        <f t="shared" si="2"/>
        <v>698.12</v>
      </c>
      <c r="H36" s="16"/>
      <c r="I36" s="2">
        <v>45</v>
      </c>
      <c r="L36" s="2">
        <v>45</v>
      </c>
    </row>
    <row r="37" spans="1:18">
      <c r="A37" s="13">
        <v>38313</v>
      </c>
      <c r="C37" t="s">
        <v>60</v>
      </c>
      <c r="D37" t="s">
        <v>66</v>
      </c>
      <c r="E37">
        <v>100363</v>
      </c>
      <c r="G37" s="6">
        <f t="shared" si="2"/>
        <v>526.13</v>
      </c>
      <c r="H37" s="16"/>
      <c r="I37" s="2">
        <v>171.99</v>
      </c>
      <c r="K37" s="2">
        <v>171.99</v>
      </c>
    </row>
    <row r="38" spans="1:18">
      <c r="A38" s="13">
        <v>38397</v>
      </c>
      <c r="C38" t="s">
        <v>60</v>
      </c>
      <c r="D38" t="s">
        <v>66</v>
      </c>
      <c r="E38">
        <v>100364</v>
      </c>
      <c r="G38" s="6">
        <f t="shared" si="2"/>
        <v>354.14</v>
      </c>
      <c r="H38" s="16"/>
      <c r="I38" s="2">
        <v>171.99</v>
      </c>
      <c r="K38" s="2">
        <v>171.99</v>
      </c>
    </row>
    <row r="39" spans="1:18">
      <c r="A39" s="13">
        <v>38397</v>
      </c>
      <c r="B39">
        <v>13</v>
      </c>
      <c r="C39" t="s">
        <v>57</v>
      </c>
      <c r="D39" t="s">
        <v>66</v>
      </c>
      <c r="E39">
        <v>100365</v>
      </c>
      <c r="G39" s="6">
        <f t="shared" si="2"/>
        <v>342.14</v>
      </c>
      <c r="H39" s="16"/>
      <c r="I39" s="2">
        <v>12</v>
      </c>
      <c r="Q39" s="2">
        <v>12</v>
      </c>
    </row>
    <row r="40" spans="1:18">
      <c r="A40" s="13">
        <v>38397</v>
      </c>
      <c r="B40">
        <v>14</v>
      </c>
      <c r="C40" t="s">
        <v>59</v>
      </c>
      <c r="D40" t="s">
        <v>66</v>
      </c>
      <c r="E40">
        <v>100366</v>
      </c>
      <c r="G40" s="6">
        <f t="shared" si="2"/>
        <v>283.39</v>
      </c>
      <c r="H40" s="16"/>
      <c r="I40" s="2">
        <v>58.75</v>
      </c>
      <c r="J40" s="2">
        <v>8.75</v>
      </c>
      <c r="R40" s="2">
        <v>50</v>
      </c>
    </row>
    <row r="41" spans="1:18">
      <c r="G41" s="16"/>
      <c r="H41" s="16"/>
    </row>
    <row r="42" spans="1:18">
      <c r="G42" s="16"/>
      <c r="H42" s="16"/>
    </row>
    <row r="43" spans="1:18">
      <c r="G43" s="16"/>
      <c r="H43" s="16"/>
    </row>
    <row r="44" spans="1:18">
      <c r="G44" s="16"/>
      <c r="H44" s="16"/>
    </row>
    <row r="45" spans="1:18">
      <c r="G45" s="16"/>
      <c r="H45" s="16"/>
    </row>
    <row r="46" spans="1:18">
      <c r="C46" s="20"/>
      <c r="D46" s="20"/>
      <c r="G46" s="16"/>
      <c r="H46" s="16"/>
      <c r="I46" s="7"/>
      <c r="J46" s="7"/>
      <c r="K46" s="7"/>
      <c r="L46" s="7"/>
      <c r="M46" s="7"/>
      <c r="N46" s="7"/>
      <c r="O46" s="7"/>
    </row>
    <row r="47" spans="1:18">
      <c r="C47" s="20"/>
      <c r="D47" s="20"/>
      <c r="G47" s="16"/>
      <c r="H47" s="16"/>
      <c r="I47" s="7"/>
      <c r="J47" s="7"/>
      <c r="K47" s="7"/>
      <c r="L47" s="7"/>
      <c r="M47" s="7"/>
      <c r="N47" s="7"/>
      <c r="O47" s="7"/>
    </row>
    <row r="48" spans="1:18">
      <c r="C48" s="20"/>
      <c r="D48" s="20"/>
      <c r="G48" s="16"/>
      <c r="H48" s="16"/>
      <c r="I48" s="7"/>
      <c r="J48" s="7"/>
      <c r="K48" s="7"/>
      <c r="L48" s="7"/>
      <c r="M48" s="7"/>
      <c r="N48" s="7"/>
      <c r="O48" s="7"/>
    </row>
    <row r="49" spans="3:8">
      <c r="G49" s="16"/>
      <c r="H49" s="16"/>
    </row>
    <row r="50" spans="3:8">
      <c r="G50" s="16"/>
      <c r="H50" s="16"/>
    </row>
    <row r="51" spans="3:8">
      <c r="G51" s="16"/>
      <c r="H51" s="16"/>
    </row>
    <row r="52" spans="3:8">
      <c r="G52" s="16"/>
      <c r="H52" s="16"/>
    </row>
    <row r="53" spans="3:8">
      <c r="G53" s="16"/>
      <c r="H53" s="16"/>
    </row>
    <row r="54" spans="3:8">
      <c r="G54" s="16"/>
      <c r="H54" s="16"/>
    </row>
    <row r="55" spans="3:8">
      <c r="G55" s="16"/>
      <c r="H55" s="16"/>
    </row>
    <row r="56" spans="3:8">
      <c r="G56" s="16"/>
      <c r="H56" s="16"/>
    </row>
    <row r="57" spans="3:8">
      <c r="G57" s="16"/>
      <c r="H57" s="16"/>
    </row>
    <row r="58" spans="3:8">
      <c r="C58" t="s">
        <v>21</v>
      </c>
      <c r="G58" s="16"/>
      <c r="H58" s="16"/>
    </row>
    <row r="59" spans="3:8">
      <c r="G59" s="16"/>
      <c r="H59" s="16"/>
    </row>
    <row r="60" spans="3:8">
      <c r="G60" s="16"/>
      <c r="H60" s="16"/>
    </row>
    <row r="61" spans="3:8">
      <c r="G61" s="16"/>
      <c r="H61" s="16"/>
    </row>
    <row r="62" spans="3:8">
      <c r="G62" s="16"/>
      <c r="H62" s="16"/>
    </row>
    <row r="63" spans="3:8">
      <c r="G63" s="16"/>
      <c r="H63" s="16"/>
    </row>
    <row r="64" spans="3:8">
      <c r="G64" s="16"/>
      <c r="H64" s="16"/>
    </row>
    <row r="65" spans="7:8">
      <c r="G65" s="16"/>
      <c r="H65" s="16"/>
    </row>
    <row r="66" spans="7:8">
      <c r="G66" s="16"/>
      <c r="H66" s="16"/>
    </row>
  </sheetData>
  <mergeCells count="2">
    <mergeCell ref="C16:E16"/>
    <mergeCell ref="C17:E17"/>
  </mergeCells>
  <phoneticPr fontId="0" type="noConversion"/>
  <printOptions gridLines="1"/>
  <pageMargins left="0.75" right="0.75" top="1" bottom="1" header="0.5" footer="0.5"/>
  <pageSetup scale="61" fitToHeight="2" orientation="landscape" horizontalDpi="720" verticalDpi="72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O38"/>
  <sheetViews>
    <sheetView workbookViewId="0">
      <selection sqref="A1:IV65536"/>
    </sheetView>
  </sheetViews>
  <sheetFormatPr defaultColWidth="8.85546875" defaultRowHeight="12.75"/>
  <cols>
    <col min="4" max="4" width="17.140625" customWidth="1"/>
    <col min="5" max="5" width="8.85546875" style="2"/>
    <col min="6" max="6" width="3" style="2" customWidth="1"/>
    <col min="7" max="7" width="7.7109375" customWidth="1"/>
    <col min="8" max="8" width="15.7109375" customWidth="1"/>
    <col min="10" max="10" width="14" customWidth="1"/>
    <col min="11" max="11" width="8" customWidth="1"/>
    <col min="12" max="12" width="2.7109375" customWidth="1"/>
    <col min="13" max="13" width="8.28515625" customWidth="1"/>
    <col min="14" max="14" width="2.85546875" customWidth="1"/>
    <col min="15" max="15" width="5.42578125" customWidth="1"/>
  </cols>
  <sheetData>
    <row r="3" spans="3:15" ht="21.75" customHeight="1">
      <c r="C3" s="26" t="s">
        <v>84</v>
      </c>
      <c r="D3" s="22"/>
      <c r="E3" s="55"/>
      <c r="F3" s="55"/>
      <c r="G3" s="22"/>
      <c r="H3" s="22"/>
      <c r="I3" s="22"/>
      <c r="J3" s="22"/>
    </row>
    <row r="6" spans="3:15">
      <c r="C6" s="21" t="s">
        <v>4</v>
      </c>
      <c r="G6" s="25" t="s">
        <v>36</v>
      </c>
      <c r="H6" s="2"/>
      <c r="I6" s="9" t="s">
        <v>27</v>
      </c>
      <c r="J6" s="2"/>
      <c r="K6" s="2"/>
      <c r="L6" s="2"/>
      <c r="M6" s="25" t="s">
        <v>36</v>
      </c>
      <c r="N6" s="25"/>
      <c r="O6" s="51" t="s">
        <v>88</v>
      </c>
    </row>
    <row r="7" spans="3:15">
      <c r="C7" t="s">
        <v>24</v>
      </c>
      <c r="E7" s="2">
        <v>1800</v>
      </c>
      <c r="G7" s="24">
        <v>1600</v>
      </c>
      <c r="H7" s="2"/>
      <c r="I7" s="2" t="s">
        <v>28</v>
      </c>
      <c r="J7" s="2"/>
      <c r="K7" s="2">
        <v>687.96</v>
      </c>
      <c r="L7" s="2"/>
      <c r="M7" s="24">
        <v>687.96</v>
      </c>
      <c r="N7" s="24"/>
      <c r="O7" s="52"/>
    </row>
    <row r="8" spans="3:15">
      <c r="C8" t="s">
        <v>25</v>
      </c>
      <c r="E8" s="2">
        <v>12</v>
      </c>
      <c r="G8" s="24">
        <v>12</v>
      </c>
      <c r="H8" s="2"/>
      <c r="I8" s="2" t="s">
        <v>9</v>
      </c>
      <c r="J8" s="2"/>
      <c r="K8" s="2">
        <v>810</v>
      </c>
      <c r="L8" s="2"/>
      <c r="M8" s="24">
        <v>540</v>
      </c>
      <c r="N8" s="24"/>
      <c r="O8" s="52"/>
    </row>
    <row r="9" spans="3:15">
      <c r="C9" t="s">
        <v>26</v>
      </c>
      <c r="E9" s="2">
        <v>8.48</v>
      </c>
      <c r="G9" s="24">
        <v>3.79</v>
      </c>
      <c r="H9" s="2"/>
      <c r="I9" s="2" t="s">
        <v>29</v>
      </c>
      <c r="J9" s="2"/>
      <c r="K9" s="2">
        <v>0</v>
      </c>
      <c r="L9" s="2"/>
      <c r="M9" s="50">
        <v>0</v>
      </c>
      <c r="N9" s="50"/>
      <c r="O9" s="52"/>
    </row>
    <row r="10" spans="3:15">
      <c r="C10" t="s">
        <v>49</v>
      </c>
      <c r="E10" s="2">
        <v>0.74</v>
      </c>
      <c r="G10" s="24">
        <v>0.5</v>
      </c>
      <c r="H10" s="2"/>
      <c r="I10" s="2" t="s">
        <v>11</v>
      </c>
      <c r="J10" s="2"/>
      <c r="K10" s="2">
        <v>244.14</v>
      </c>
      <c r="L10" s="2"/>
      <c r="M10" s="24">
        <v>213.26</v>
      </c>
      <c r="N10" s="24"/>
      <c r="O10" s="52"/>
    </row>
    <row r="11" spans="3:15">
      <c r="C11" t="s">
        <v>86</v>
      </c>
      <c r="E11" s="48">
        <v>85</v>
      </c>
      <c r="F11" s="48"/>
      <c r="G11" s="24">
        <v>0</v>
      </c>
      <c r="H11" s="2"/>
      <c r="I11" s="2" t="s">
        <v>15</v>
      </c>
      <c r="J11" s="2"/>
      <c r="K11" s="23" t="s">
        <v>37</v>
      </c>
      <c r="L11" s="23"/>
      <c r="M11" s="24">
        <v>46.41</v>
      </c>
      <c r="N11" s="24"/>
      <c r="O11" s="52"/>
    </row>
    <row r="12" spans="3:15">
      <c r="E12" s="2">
        <f>SUM(E7:E11)</f>
        <v>1906.22</v>
      </c>
      <c r="G12" s="24">
        <f>SUM(G7:G11)</f>
        <v>1616.29</v>
      </c>
      <c r="H12" s="2"/>
      <c r="I12" s="2" t="s">
        <v>30</v>
      </c>
      <c r="J12" s="2"/>
      <c r="K12" s="2">
        <v>0</v>
      </c>
      <c r="L12" s="2"/>
      <c r="M12" s="24">
        <v>0</v>
      </c>
      <c r="N12" s="24"/>
      <c r="O12" s="52"/>
    </row>
    <row r="13" spans="3:15">
      <c r="C13" t="s">
        <v>34</v>
      </c>
      <c r="E13" s="2">
        <v>1182.92</v>
      </c>
      <c r="G13" s="24">
        <v>1487.12</v>
      </c>
      <c r="H13" s="2"/>
      <c r="I13" s="2" t="s">
        <v>31</v>
      </c>
      <c r="J13" s="2"/>
      <c r="K13" s="2">
        <v>0</v>
      </c>
      <c r="L13" s="2"/>
      <c r="M13" s="50">
        <v>0</v>
      </c>
      <c r="N13" s="50"/>
      <c r="O13" s="52"/>
    </row>
    <row r="14" spans="3:15">
      <c r="E14" s="2">
        <f>SUM(E12:E13)</f>
        <v>3089.1400000000003</v>
      </c>
      <c r="G14" s="24">
        <f>SUM(G12:G13)</f>
        <v>3103.41</v>
      </c>
      <c r="H14" s="2"/>
      <c r="I14" s="2" t="s">
        <v>32</v>
      </c>
      <c r="J14" s="2"/>
      <c r="K14" s="2">
        <v>24</v>
      </c>
      <c r="L14" s="2"/>
      <c r="M14" s="24">
        <v>0</v>
      </c>
      <c r="N14" s="24"/>
      <c r="O14" s="52">
        <v>1</v>
      </c>
    </row>
    <row r="15" spans="3:15">
      <c r="C15" t="s">
        <v>35</v>
      </c>
      <c r="E15" s="2">
        <v>1205.79</v>
      </c>
      <c r="G15" s="24">
        <v>1182.92</v>
      </c>
      <c r="H15" s="2"/>
      <c r="I15" s="2" t="s">
        <v>14</v>
      </c>
      <c r="J15" s="2"/>
      <c r="K15" s="2">
        <v>100</v>
      </c>
      <c r="L15" s="2"/>
      <c r="M15" s="24">
        <v>50</v>
      </c>
      <c r="N15" s="24"/>
      <c r="O15" s="52">
        <v>2</v>
      </c>
    </row>
    <row r="16" spans="3:15">
      <c r="E16" s="2">
        <f>E14-E15</f>
        <v>1883.3500000000004</v>
      </c>
      <c r="G16" s="24">
        <f>G14-G15</f>
        <v>1920.4899999999998</v>
      </c>
      <c r="H16" s="2"/>
      <c r="I16" s="2" t="s">
        <v>87</v>
      </c>
      <c r="J16" s="2"/>
      <c r="K16" s="23" t="s">
        <v>37</v>
      </c>
      <c r="L16" s="23"/>
      <c r="M16" s="24">
        <v>374</v>
      </c>
      <c r="N16" s="24"/>
      <c r="O16" s="52"/>
    </row>
    <row r="17" spans="3:15">
      <c r="G17" s="24"/>
      <c r="H17" s="2"/>
      <c r="I17" s="2" t="s">
        <v>80</v>
      </c>
      <c r="J17" s="2"/>
      <c r="K17" s="49" t="s">
        <v>37</v>
      </c>
      <c r="L17" s="49"/>
      <c r="M17" s="24">
        <v>0.11</v>
      </c>
      <c r="N17" s="24"/>
      <c r="O17" s="52"/>
    </row>
    <row r="18" spans="3:15">
      <c r="H18" s="2"/>
      <c r="I18" s="2"/>
      <c r="J18" s="2"/>
      <c r="K18" s="2">
        <f>SUM(K7:K16)</f>
        <v>1866.1</v>
      </c>
      <c r="L18" s="2"/>
      <c r="M18" s="24">
        <f>SUM(M7:M17)</f>
        <v>1911.74</v>
      </c>
      <c r="N18" s="24"/>
      <c r="O18" s="53"/>
    </row>
    <row r="19" spans="3:15">
      <c r="G19" s="2"/>
      <c r="H19" s="2"/>
      <c r="I19" s="2" t="s">
        <v>33</v>
      </c>
      <c r="J19" s="2"/>
      <c r="K19" s="2">
        <v>17.25</v>
      </c>
      <c r="L19" s="2"/>
      <c r="M19" s="24">
        <v>8.75</v>
      </c>
      <c r="N19" s="24"/>
      <c r="O19" s="53"/>
    </row>
    <row r="20" spans="3:15">
      <c r="G20" s="2"/>
      <c r="H20" s="2"/>
      <c r="I20" s="2"/>
      <c r="J20" s="2"/>
      <c r="K20" s="2">
        <f>SUM(K18:K19)</f>
        <v>1883.35</v>
      </c>
      <c r="L20" s="2"/>
      <c r="M20" s="24">
        <f>SUM(M18:M19)</f>
        <v>1920.49</v>
      </c>
      <c r="N20" s="24"/>
      <c r="O20" s="53"/>
    </row>
    <row r="21" spans="3:15">
      <c r="G21" s="2"/>
      <c r="H21" s="2"/>
      <c r="I21" s="2"/>
      <c r="J21" s="2"/>
      <c r="K21" s="2"/>
      <c r="L21" s="2"/>
      <c r="M21" s="2"/>
      <c r="N21" s="2"/>
      <c r="O21" s="2"/>
    </row>
    <row r="22" spans="3:15">
      <c r="C22" s="57" t="s">
        <v>89</v>
      </c>
      <c r="D22" s="57"/>
      <c r="E22" s="58"/>
      <c r="F22" s="58"/>
      <c r="G22" s="58"/>
      <c r="H22" s="58"/>
      <c r="I22" s="2"/>
      <c r="J22" s="2"/>
      <c r="K22" s="2"/>
      <c r="L22" s="2"/>
      <c r="M22" s="2"/>
      <c r="N22" s="2"/>
      <c r="O22" s="2"/>
    </row>
    <row r="23" spans="3:15">
      <c r="C23" s="59" t="s">
        <v>90</v>
      </c>
      <c r="D23" s="59"/>
      <c r="E23" s="58"/>
      <c r="F23" s="58"/>
      <c r="G23" s="58"/>
      <c r="H23" s="58"/>
      <c r="I23" s="2"/>
      <c r="J23" s="2"/>
      <c r="K23" s="2"/>
      <c r="L23" s="2"/>
      <c r="M23" s="2"/>
      <c r="N23" s="2"/>
      <c r="O23" s="2"/>
    </row>
    <row r="24" spans="3:15">
      <c r="C24" s="59" t="s">
        <v>91</v>
      </c>
      <c r="D24" s="59"/>
      <c r="E24" s="58"/>
      <c r="F24" s="58"/>
      <c r="G24" s="58"/>
      <c r="H24" s="58"/>
      <c r="I24" s="2"/>
      <c r="J24" s="2"/>
      <c r="K24" s="2"/>
      <c r="L24" s="2"/>
      <c r="M24" s="2"/>
      <c r="N24" s="2"/>
      <c r="O24" s="2"/>
    </row>
    <row r="25" spans="3:15">
      <c r="G25" s="2"/>
      <c r="H25" s="2"/>
      <c r="I25" s="2"/>
      <c r="J25" s="2"/>
      <c r="K25" s="2"/>
      <c r="L25" s="2"/>
      <c r="M25" s="2"/>
      <c r="N25" s="2"/>
      <c r="O25" s="2"/>
    </row>
    <row r="26" spans="3:15">
      <c r="C26" s="21" t="s">
        <v>92</v>
      </c>
      <c r="G26" s="2"/>
      <c r="H26" s="2"/>
      <c r="I26" s="2" t="s">
        <v>100</v>
      </c>
      <c r="J26" s="2"/>
      <c r="K26" s="2"/>
      <c r="L26" s="2"/>
      <c r="M26" s="2"/>
      <c r="N26" s="2"/>
      <c r="O26" s="2"/>
    </row>
    <row r="27" spans="3:15">
      <c r="G27" s="2"/>
      <c r="H27" s="2"/>
      <c r="I27" s="2" t="s">
        <v>101</v>
      </c>
      <c r="J27" s="2"/>
      <c r="K27" s="2"/>
      <c r="L27" s="2"/>
      <c r="M27" s="2"/>
      <c r="N27" s="2"/>
      <c r="O27" s="2"/>
    </row>
    <row r="28" spans="3:15" ht="33" customHeight="1">
      <c r="C28" s="54" t="s">
        <v>93</v>
      </c>
      <c r="G28" s="2"/>
      <c r="H28" s="2"/>
      <c r="I28" s="56" t="s">
        <v>38</v>
      </c>
      <c r="J28" s="2"/>
      <c r="K28" s="2"/>
      <c r="L28" s="2"/>
      <c r="M28" s="2"/>
      <c r="N28" s="2"/>
      <c r="O28" s="2"/>
    </row>
    <row r="29" spans="3:15">
      <c r="C29" t="s">
        <v>94</v>
      </c>
      <c r="E29" s="2">
        <v>563.91999999999996</v>
      </c>
      <c r="G29" s="2"/>
      <c r="H29" s="2"/>
      <c r="I29" s="2" t="s">
        <v>102</v>
      </c>
      <c r="J29" s="2"/>
      <c r="K29" s="2"/>
      <c r="L29" s="2"/>
      <c r="M29" s="2"/>
      <c r="N29" s="2"/>
      <c r="O29" s="2"/>
    </row>
    <row r="30" spans="3:15">
      <c r="C30" t="s">
        <v>95</v>
      </c>
      <c r="E30" s="2">
        <v>922.4</v>
      </c>
    </row>
    <row r="31" spans="3:15">
      <c r="C31" t="s">
        <v>96</v>
      </c>
      <c r="E31" s="2">
        <f>E30-E29</f>
        <v>358.48</v>
      </c>
    </row>
    <row r="33" spans="3:5">
      <c r="C33" s="54" t="s">
        <v>97</v>
      </c>
    </row>
    <row r="34" spans="3:5">
      <c r="C34" t="s">
        <v>94</v>
      </c>
      <c r="E34" s="2">
        <v>619</v>
      </c>
    </row>
    <row r="35" spans="3:5">
      <c r="C35" t="s">
        <v>95</v>
      </c>
      <c r="E35" s="2">
        <v>283.39</v>
      </c>
    </row>
    <row r="36" spans="3:5">
      <c r="C36" t="s">
        <v>98</v>
      </c>
      <c r="E36" s="2">
        <f>E35-E34</f>
        <v>-335.61</v>
      </c>
    </row>
    <row r="38" spans="3:5">
      <c r="C38" t="s">
        <v>99</v>
      </c>
      <c r="E38" s="2">
        <f>E31+E36</f>
        <v>22.870000000000005</v>
      </c>
    </row>
  </sheetData>
  <phoneticPr fontId="0" type="noConversion"/>
  <pageMargins left="0.75" right="0.75" top="1" bottom="1" header="0.5" footer="0.5"/>
  <pageSetup paperSize="9" scale="86" orientation="landscape" horizontalDpi="4294967294" verticalDpi="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18</vt:i4>
      </vt:variant>
    </vt:vector>
  </HeadingPairs>
  <TitlesOfParts>
    <vt:vector size="59" baseType="lpstr">
      <vt:lpstr>Summary</vt:lpstr>
      <vt:lpstr>98-99</vt:lpstr>
      <vt:lpstr>99-00</vt:lpstr>
      <vt:lpstr>00-01</vt:lpstr>
      <vt:lpstr>01-02</vt:lpstr>
      <vt:lpstr>02-03</vt:lpstr>
      <vt:lpstr>03-04</vt:lpstr>
      <vt:lpstr>04-05</vt:lpstr>
      <vt:lpstr>0405acs</vt:lpstr>
      <vt:lpstr>05-06</vt:lpstr>
      <vt:lpstr>0506accs</vt:lpstr>
      <vt:lpstr>06-07</vt:lpstr>
      <vt:lpstr>0607accs</vt:lpstr>
      <vt:lpstr>0708</vt:lpstr>
      <vt:lpstr>0708accs</vt:lpstr>
      <vt:lpstr>0809</vt:lpstr>
      <vt:lpstr>0809accs</vt:lpstr>
      <vt:lpstr>0910</vt:lpstr>
      <vt:lpstr>0910accs</vt:lpstr>
      <vt:lpstr>1011</vt:lpstr>
      <vt:lpstr>1011accts</vt:lpstr>
      <vt:lpstr>1112</vt:lpstr>
      <vt:lpstr>1112accts</vt:lpstr>
      <vt:lpstr>1213</vt:lpstr>
      <vt:lpstr>1213accts</vt:lpstr>
      <vt:lpstr>1314</vt:lpstr>
      <vt:lpstr>1314accts</vt:lpstr>
      <vt:lpstr>1415</vt:lpstr>
      <vt:lpstr>1415accts</vt:lpstr>
      <vt:lpstr>1516</vt:lpstr>
      <vt:lpstr>1516accts</vt:lpstr>
      <vt:lpstr>1617</vt:lpstr>
      <vt:lpstr>1617Accts</vt:lpstr>
      <vt:lpstr>1718</vt:lpstr>
      <vt:lpstr>1718Accts</vt:lpstr>
      <vt:lpstr>1819</vt:lpstr>
      <vt:lpstr>1819Accts</vt:lpstr>
      <vt:lpstr>1920</vt:lpstr>
      <vt:lpstr>1920Accts</vt:lpstr>
      <vt:lpstr>2021</vt:lpstr>
      <vt:lpstr>Sheet1</vt:lpstr>
      <vt:lpstr>'05-06'!Print_Area</vt:lpstr>
      <vt:lpstr>'06-07'!Print_Area</vt:lpstr>
      <vt:lpstr>'0809'!Print_Area</vt:lpstr>
      <vt:lpstr>'0910'!Print_Area</vt:lpstr>
      <vt:lpstr>'0910accs'!Print_Area</vt:lpstr>
      <vt:lpstr>'1011'!Print_Area</vt:lpstr>
      <vt:lpstr>'1112'!Print_Area</vt:lpstr>
      <vt:lpstr>'1213'!Print_Area</vt:lpstr>
      <vt:lpstr>'1314'!Print_Area</vt:lpstr>
      <vt:lpstr>'1415'!Print_Area</vt:lpstr>
      <vt:lpstr>'1415accts'!Print_Area</vt:lpstr>
      <vt:lpstr>'1516'!Print_Area</vt:lpstr>
      <vt:lpstr>'1617'!Print_Area</vt:lpstr>
      <vt:lpstr>'1718'!Print_Area</vt:lpstr>
      <vt:lpstr>'1819'!Print_Area</vt:lpstr>
      <vt:lpstr>'1920'!Print_Area</vt:lpstr>
      <vt:lpstr>'1920Accts'!Print_Area</vt:lpstr>
      <vt:lpstr>'2021'!Print_Area</vt:lpstr>
    </vt:vector>
  </TitlesOfParts>
  <Company>Keith Leesmith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Leesmith</dc:creator>
  <cp:lastModifiedBy>Asus</cp:lastModifiedBy>
  <cp:lastPrinted>2021-03-08T10:55:02Z</cp:lastPrinted>
  <dcterms:created xsi:type="dcterms:W3CDTF">2004-12-12T16:28:41Z</dcterms:created>
  <dcterms:modified xsi:type="dcterms:W3CDTF">2021-04-22T14:01:52Z</dcterms:modified>
</cp:coreProperties>
</file>